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always" codeName="ThisWorkbook" defaultThemeVersion="124226"/>
  <xr:revisionPtr revIDLastSave="0" documentId="8_{00815075-82D8-4695-BA17-18F1D9257824}" xr6:coauthVersionLast="47" xr6:coauthVersionMax="47" xr10:uidLastSave="{00000000-0000-0000-0000-000000000000}"/>
  <bookViews>
    <workbookView xWindow="-15" yWindow="-15" windowWidth="12000" windowHeight="10155" tabRatio="781" firstSheet="1" activeTab="1" xr2:uid="{00000000-000D-0000-FFFF-FFFF00000000}"/>
  </bookViews>
  <sheets>
    <sheet name="Hide (2)" sheetId="5" state="hidden" r:id="rId1"/>
    <sheet name="Instructions" sheetId="31" r:id="rId2"/>
    <sheet name="General Information" sheetId="28" r:id="rId3"/>
    <sheet name="Stage 3 Example for EPs" sheetId="32" r:id="rId4"/>
    <sheet name="Stage 3 Objectives" sheetId="26" r:id="rId5"/>
    <sheet name="Clinical Quality Measures" sheetId="25" r:id="rId6"/>
    <sheet name="Resources" sheetId="24" r:id="rId7"/>
    <sheet name="Compliance" sheetId="30" r:id="rId8"/>
    <sheet name="Exclusions" sheetId="29" r:id="rId9"/>
    <sheet name="Hide" sheetId="2" state="hidden" r:id="rId10"/>
    <sheet name="Numerator Denominator" sheetId="3" state="hidden" r:id="rId11"/>
  </sheets>
  <externalReferences>
    <externalReference r:id="rId12"/>
    <externalReference r:id="rId13"/>
    <externalReference r:id="rId14"/>
    <externalReference r:id="rId15"/>
    <externalReference r:id="rId16"/>
  </externalReferences>
  <definedNames>
    <definedName name="_xlnm._FilterDatabase" localSheetId="5" hidden="1">'Clinical Quality Measures'!$A$19:$H$113</definedName>
    <definedName name="_xlnm._FilterDatabase" localSheetId="2" hidden="1">'General Information'!$A$1:$U$1</definedName>
    <definedName name="_me10" localSheetId="7">#REF!</definedName>
    <definedName name="_me10" localSheetId="3">#REF!</definedName>
    <definedName name="_me10">#REF!</definedName>
    <definedName name="Data">[1]Sheet1!$A$4:$A$5</definedName>
    <definedName name="Does_the_exclusion_apply_to_you?" localSheetId="5">'Clinical Quality Measures'!Yes</definedName>
    <definedName name="Does_the_exclusion_apply_to_you?" localSheetId="2">'Clinical Quality Measures'!Yes</definedName>
    <definedName name="Does_the_exclusion_apply_to_you?" localSheetId="6">#N/A</definedName>
    <definedName name="Does_the_exclusion_apply_to_you?" localSheetId="3">#N/A</definedName>
    <definedName name="Does_the_exclusion_apply_to_you?" localSheetId="4">#N/A</definedName>
    <definedName name="Does_the_exclusion_apply_to_you?">[0]!Yes</definedName>
    <definedName name="EHR">[1]Sheet1!$A$10:$A$11</definedName>
    <definedName name="Example">#REF!</definedName>
    <definedName name="List">[2]Sheet1!$A$1:$A$2</definedName>
    <definedName name="m1a1" localSheetId="7">#REF!</definedName>
    <definedName name="m1a1" localSheetId="3">#REF!</definedName>
    <definedName name="m1a1">#REF!</definedName>
    <definedName name="m1e" localSheetId="7">#REF!</definedName>
    <definedName name="m1e" localSheetId="3">#REF!</definedName>
    <definedName name="m1e">#REF!</definedName>
    <definedName name="m1eee1" localSheetId="7">#REF!</definedName>
    <definedName name="m1eee1" localSheetId="3">#REF!</definedName>
    <definedName name="m1eee1">#REF!</definedName>
    <definedName name="m2e" localSheetId="7">#REF!</definedName>
    <definedName name="m2e" localSheetId="3">#REF!</definedName>
    <definedName name="m2e">#REF!</definedName>
    <definedName name="m2eee2" localSheetId="7">#REF!</definedName>
    <definedName name="m2eee2" localSheetId="3">#REF!</definedName>
    <definedName name="m2eee2">#REF!</definedName>
    <definedName name="m3e" localSheetId="7">#REF!</definedName>
    <definedName name="m3e" localSheetId="3">#REF!</definedName>
    <definedName name="m3e">#REF!</definedName>
    <definedName name="m3eee3" localSheetId="7">#REF!</definedName>
    <definedName name="m3eee3" localSheetId="3">#REF!</definedName>
    <definedName name="m3eee3">#REF!</definedName>
    <definedName name="maee" localSheetId="7">#REF!</definedName>
    <definedName name="maee" localSheetId="3">'Stage 3 Example for EPs'!#REF!</definedName>
    <definedName name="maee" localSheetId="4">'Stage 3 Objectives'!#REF!</definedName>
    <definedName name="maee">#REF!</definedName>
    <definedName name="me" localSheetId="7">#REF!</definedName>
    <definedName name="me" localSheetId="3">'Stage 3 Example for EPs'!#REF!</definedName>
    <definedName name="me" localSheetId="4">'Stage 3 Objectives'!#REF!</definedName>
    <definedName name="me">#REF!</definedName>
    <definedName name="me1e12" localSheetId="7">#REF!</definedName>
    <definedName name="me1e12" localSheetId="3">#REF!</definedName>
    <definedName name="me1e12">#REF!</definedName>
    <definedName name="me1e2" localSheetId="7">#REF!</definedName>
    <definedName name="me1e2" localSheetId="3">#REF!</definedName>
    <definedName name="me1e2">#REF!</definedName>
    <definedName name="mea" localSheetId="7">#REF!</definedName>
    <definedName name="mea" localSheetId="3">'Stage 3 Example for EPs'!#REF!</definedName>
    <definedName name="mea" localSheetId="4">'Stage 3 Objectives'!#REF!</definedName>
    <definedName name="mea">#REF!</definedName>
    <definedName name="measure" localSheetId="7">#REF!</definedName>
    <definedName name="measure" localSheetId="3">'Stage 3 Example for EPs'!#REF!</definedName>
    <definedName name="measure" localSheetId="4">'Stage 3 Objectives'!#REF!</definedName>
    <definedName name="measure">#REF!</definedName>
    <definedName name="Measure_1" localSheetId="7">#REF!</definedName>
    <definedName name="Measure_1" localSheetId="3">'Stage 3 Example for EPs'!#REF!</definedName>
    <definedName name="Measure_1" localSheetId="4">'Stage 3 Objectives'!#REF!</definedName>
    <definedName name="Measure_1">#REF!</definedName>
    <definedName name="Measure_2" localSheetId="7">#REF!</definedName>
    <definedName name="Measure_2" localSheetId="3">'Stage 3 Example for EPs'!#REF!</definedName>
    <definedName name="Measure_2" localSheetId="4">'Stage 3 Objectives'!#REF!</definedName>
    <definedName name="Measure_2">#REF!</definedName>
    <definedName name="Measure_3" localSheetId="7">#REF!</definedName>
    <definedName name="Measure_3" localSheetId="3">'Stage 3 Example for EPs'!#REF!</definedName>
    <definedName name="Measure_3" localSheetId="4">'Stage 3 Objectives'!#REF!</definedName>
    <definedName name="Measure_3">#REF!</definedName>
    <definedName name="Measure1">Hide!$B$2:$B$5</definedName>
    <definedName name="Measure2">Hide!$D$2:$D$4</definedName>
    <definedName name="Measure3">Hide!$E$2:$E$4</definedName>
    <definedName name="meee1" localSheetId="7">#REF!</definedName>
    <definedName name="meee1" localSheetId="3">'Stage 3 Example for EPs'!#REF!</definedName>
    <definedName name="meee1" localSheetId="4">'Stage 3 Objectives'!#REF!</definedName>
    <definedName name="meee1">#REF!</definedName>
    <definedName name="meee2" localSheetId="7">#REF!</definedName>
    <definedName name="meee2" localSheetId="3">'Stage 3 Example for EPs'!#REF!</definedName>
    <definedName name="meee2" localSheetId="4">'Stage 3 Objectives'!#REF!</definedName>
    <definedName name="meee2">#REF!</definedName>
    <definedName name="meee3" localSheetId="7">#REF!</definedName>
    <definedName name="meee3" localSheetId="3">'Stage 3 Example for EPs'!#REF!</definedName>
    <definedName name="meee3" localSheetId="4">'Stage 3 Objectives'!#REF!</definedName>
    <definedName name="meee3">#REF!</definedName>
    <definedName name="meee4" localSheetId="7">#REF!</definedName>
    <definedName name="meee4" localSheetId="3">#REF!</definedName>
    <definedName name="meee4">#REF!</definedName>
    <definedName name="meex" localSheetId="7">#REF!</definedName>
    <definedName name="meex" localSheetId="3">#REF!</definedName>
    <definedName name="meex" localSheetId="4">#REF!</definedName>
    <definedName name="meex">#REF!</definedName>
    <definedName name="Name">'Hide (2)'!$A$5:$A$6</definedName>
    <definedName name="No">Hide!$E$11:$E$12</definedName>
    <definedName name="Obj" localSheetId="7">#REF!</definedName>
    <definedName name="Obj" localSheetId="3">'Stage 3 Example for EPs'!#REF!</definedName>
    <definedName name="Obj" localSheetId="4">'Stage 3 Objectives'!#REF!</definedName>
    <definedName name="Obj">#REF!</definedName>
    <definedName name="option">[1]Sheet1!$A$7:$A$8</definedName>
    <definedName name="_xlnm.Print_Area" localSheetId="5">'Clinical Quality Measures'!$A$1:$H$113</definedName>
    <definedName name="_xlnm.Print_Area" localSheetId="2">'General Information'!$A$1:$H$66</definedName>
    <definedName name="_xlnm.Print_Area" localSheetId="6">Resources!$A$1:$K$35</definedName>
    <definedName name="_xlnm.Print_Area" localSheetId="3">'Stage 3 Example for EPs'!$A$1:$L$224</definedName>
    <definedName name="_xlnm.Print_Area" localSheetId="4">'Stage 3 Objectives'!$A$1:$L$224</definedName>
    <definedName name="_xlnm.Print_Titles" localSheetId="5">'Clinical Quality Measures'!$18:$19</definedName>
    <definedName name="_xlnm.Print_Titles" localSheetId="2">'General Information'!$1:$3</definedName>
    <definedName name="_xlnm.Print_Titles" localSheetId="6">Resources!$1:$2</definedName>
    <definedName name="_xlnm.Print_Titles" localSheetId="3">'Stage 3 Example for EPs'!$13:$13</definedName>
    <definedName name="_xlnm.Print_Titles" localSheetId="4">'Stage 3 Objectives'!$13:$13</definedName>
    <definedName name="rlm" localSheetId="7">#REF!</definedName>
    <definedName name="rlm" localSheetId="3">#REF!</definedName>
    <definedName name="rlm">#REF!</definedName>
    <definedName name="Stage">'Hide (2)'!$A$5:$A$6</definedName>
    <definedName name="Stage_1" localSheetId="7">#REF!</definedName>
    <definedName name="Stage_1" localSheetId="2">'General Information'!#REF!</definedName>
    <definedName name="Stage_1" localSheetId="3">#REF!</definedName>
    <definedName name="Stage_1">#REF!</definedName>
    <definedName name="Y_N" localSheetId="0">'Hide (2)'!$A$2:$A$3</definedName>
    <definedName name="Yes" localSheetId="2">[3]Hide!$C$2:$C$3</definedName>
    <definedName name="Yes" localSheetId="0">'Hide (2)'!$A$2:$A$3</definedName>
    <definedName name="Yes" localSheetId="6">[3]Hide!$C$2:$C$3</definedName>
    <definedName name="Yes" localSheetId="3">[3]Hide!$C$2:$C$3</definedName>
    <definedName name="Yes" localSheetId="4">[3]Hide!$C$2:$C$3</definedName>
    <definedName name="Yes">Hide!$C$2:$C$3</definedName>
    <definedName name="YesandNo" localSheetId="7">#REF!</definedName>
    <definedName name="YesandNo" localSheetId="3">'Stage 3 Example for EPs'!#REF!</definedName>
    <definedName name="YesandNo" localSheetId="4">'Stage 3 Objectives'!#REF!</definedName>
    <definedName name="YesandNo">#REF!</definedName>
    <definedName name="YesNo" localSheetId="5">'[4]Stage 3 Example'!$R$10:$R$11</definedName>
    <definedName name="YesNo" localSheetId="2">'[4]Stage 3 Example'!$R$10:$R$11</definedName>
    <definedName name="YesNo" localSheetId="6">'[4]Stage 3 Example'!$R$10:$R$11</definedName>
    <definedName name="YesNo" localSheetId="3">'[4]Stage 3 Example'!$R$10:$R$11</definedName>
    <definedName name="YesNo" localSheetId="4">'[4]Stage 3 Example'!$R$10:$R$11</definedName>
    <definedName name="YesNo">'[5]Stage 3 Example'!$R$10:$R$11</definedName>
    <definedName name="YesorNo" localSheetId="7">#REF!</definedName>
    <definedName name="YesorNo" localSheetId="3">#REF!</definedName>
    <definedName name="YesorNo" localSheetId="4">#REF!</definedName>
    <definedName name="YesorNo">#REF!</definedName>
    <definedName name="YN" localSheetId="7">#REF!</definedName>
    <definedName name="YN" localSheetId="3">#REF!</definedName>
    <definedName name="YN">#REF!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3" i="32" l="1"/>
  <c r="L222" i="32"/>
  <c r="O218" i="32"/>
  <c r="L217" i="32"/>
  <c r="O213" i="32"/>
  <c r="L212" i="32"/>
  <c r="O208" i="32"/>
  <c r="L207" i="32"/>
  <c r="O203" i="32"/>
  <c r="N222" i="32" s="1"/>
  <c r="L202" i="32"/>
  <c r="H194" i="32"/>
  <c r="F195" i="32" s="1"/>
  <c r="O193" i="32" s="1"/>
  <c r="C191" i="32"/>
  <c r="H184" i="32"/>
  <c r="F185" i="32" s="1"/>
  <c r="O183" i="32" s="1"/>
  <c r="C181" i="32"/>
  <c r="C179" i="32"/>
  <c r="H172" i="32"/>
  <c r="F173" i="32" s="1"/>
  <c r="O171" i="32" s="1"/>
  <c r="C169" i="32"/>
  <c r="H159" i="32"/>
  <c r="F160" i="32" s="1"/>
  <c r="O158" i="32" s="1"/>
  <c r="C156" i="32"/>
  <c r="H149" i="32"/>
  <c r="F150" i="32" s="1"/>
  <c r="O148" i="32" s="1"/>
  <c r="C146" i="32"/>
  <c r="H139" i="32"/>
  <c r="F140" i="32" s="1"/>
  <c r="O138" i="32" s="1"/>
  <c r="C136" i="32"/>
  <c r="H126" i="32"/>
  <c r="F127" i="32" s="1"/>
  <c r="O125" i="32" s="1"/>
  <c r="C123" i="32"/>
  <c r="H116" i="32"/>
  <c r="F117" i="32" s="1"/>
  <c r="O115" i="32" s="1"/>
  <c r="C113" i="32"/>
  <c r="H99" i="32"/>
  <c r="F100" i="32" s="1"/>
  <c r="O99" i="32" s="1"/>
  <c r="C94" i="32"/>
  <c r="H88" i="32"/>
  <c r="F89" i="32" s="1"/>
  <c r="O88" i="32" s="1"/>
  <c r="H77" i="32"/>
  <c r="F78" i="32" s="1"/>
  <c r="O77" i="32" s="1"/>
  <c r="C74" i="32"/>
  <c r="O60" i="32"/>
  <c r="N56" i="32"/>
  <c r="N55" i="32"/>
  <c r="N54" i="32"/>
  <c r="N53" i="32"/>
  <c r="N52" i="32"/>
  <c r="N51" i="32"/>
  <c r="N50" i="32"/>
  <c r="N49" i="32"/>
  <c r="N48" i="32"/>
  <c r="N47" i="32"/>
  <c r="O45" i="32"/>
  <c r="H36" i="32"/>
  <c r="F37" i="32" s="1"/>
  <c r="C33" i="32"/>
  <c r="N32" i="32"/>
  <c r="N30" i="32"/>
  <c r="O22" i="32"/>
  <c r="A17" i="32" s="1"/>
  <c r="N223" i="32" l="1"/>
  <c r="O194" i="32"/>
  <c r="O196" i="32" s="1"/>
  <c r="A163" i="32" s="1"/>
  <c r="O128" i="32"/>
  <c r="A103" i="32" s="1"/>
  <c r="O57" i="32"/>
  <c r="O62" i="32" s="1"/>
  <c r="A40" i="32" s="1"/>
  <c r="O32" i="32"/>
  <c r="O38" i="32" s="1"/>
  <c r="A25" i="32" s="1"/>
  <c r="O159" i="32"/>
  <c r="O161" i="32" s="1"/>
  <c r="A130" i="32" s="1"/>
  <c r="A65" i="32"/>
  <c r="N220" i="32"/>
  <c r="N221" i="32"/>
  <c r="I12" i="28"/>
  <c r="N224" i="32" l="1"/>
  <c r="A198" i="32" s="1"/>
  <c r="A14" i="32"/>
  <c r="G24" i="24"/>
  <c r="G112" i="25" l="1"/>
  <c r="H112" i="25"/>
  <c r="I13" i="28" l="1"/>
  <c r="I11" i="28"/>
  <c r="C6" i="25" l="1"/>
  <c r="C5" i="25"/>
  <c r="C8" i="25"/>
  <c r="C7" i="25"/>
  <c r="L222" i="26" l="1"/>
  <c r="L217" i="26"/>
  <c r="O218" i="26"/>
  <c r="O223" i="26"/>
  <c r="O203" i="26"/>
  <c r="L202" i="26"/>
  <c r="L212" i="26"/>
  <c r="L207" i="26"/>
  <c r="O208" i="26"/>
  <c r="O213" i="26"/>
  <c r="H27" i="28"/>
  <c r="G28" i="28" s="1"/>
  <c r="H34" i="28"/>
  <c r="G35" i="28" s="1"/>
  <c r="H41" i="28"/>
  <c r="I41" i="28" s="1"/>
  <c r="H46" i="28"/>
  <c r="I46" i="28" s="1"/>
  <c r="C71" i="28"/>
  <c r="C73" i="28"/>
  <c r="C74" i="28"/>
  <c r="C75" i="28"/>
  <c r="D5" i="26"/>
  <c r="D6" i="26"/>
  <c r="D7" i="26"/>
  <c r="D8" i="26"/>
  <c r="O22" i="26"/>
  <c r="A17" i="26" s="1"/>
  <c r="N30" i="26"/>
  <c r="N32" i="26"/>
  <c r="C33" i="26"/>
  <c r="H36" i="26"/>
  <c r="F37" i="26" s="1"/>
  <c r="O45" i="26"/>
  <c r="N47" i="26"/>
  <c r="N48" i="26"/>
  <c r="N49" i="26"/>
  <c r="N50" i="26"/>
  <c r="N51" i="26"/>
  <c r="N52" i="26"/>
  <c r="N53" i="26"/>
  <c r="N54" i="26"/>
  <c r="N55" i="26"/>
  <c r="N56" i="26"/>
  <c r="O60" i="26"/>
  <c r="C74" i="26"/>
  <c r="H77" i="26"/>
  <c r="F78" i="26" s="1"/>
  <c r="O77" i="26" s="1"/>
  <c r="H88" i="26"/>
  <c r="F89" i="26" s="1"/>
  <c r="O88" i="26" s="1"/>
  <c r="C94" i="26"/>
  <c r="H99" i="26"/>
  <c r="F100" i="26" s="1"/>
  <c r="O99" i="26" s="1"/>
  <c r="C113" i="26"/>
  <c r="H116" i="26"/>
  <c r="F117" i="26" s="1"/>
  <c r="O115" i="26" s="1"/>
  <c r="C123" i="26"/>
  <c r="H126" i="26"/>
  <c r="F127" i="26" s="1"/>
  <c r="O125" i="26" s="1"/>
  <c r="C136" i="26"/>
  <c r="H139" i="26"/>
  <c r="F140" i="26" s="1"/>
  <c r="O138" i="26" s="1"/>
  <c r="C146" i="26"/>
  <c r="H149" i="26"/>
  <c r="F150" i="26" s="1"/>
  <c r="O148" i="26" s="1"/>
  <c r="C156" i="26"/>
  <c r="H159" i="26"/>
  <c r="F160" i="26" s="1"/>
  <c r="O158" i="26" s="1"/>
  <c r="C169" i="26"/>
  <c r="H172" i="26"/>
  <c r="F173" i="26" s="1"/>
  <c r="O171" i="26" s="1"/>
  <c r="C179" i="26"/>
  <c r="C181" i="26"/>
  <c r="H184" i="26"/>
  <c r="F185" i="26" s="1"/>
  <c r="O183" i="26" s="1"/>
  <c r="C191" i="26"/>
  <c r="H194" i="26"/>
  <c r="F195" i="26" s="1"/>
  <c r="O193" i="26" s="1"/>
  <c r="G20" i="25"/>
  <c r="H20" i="25"/>
  <c r="O20" i="25" s="1"/>
  <c r="G22" i="25"/>
  <c r="H22" i="25"/>
  <c r="O22" i="25" s="1"/>
  <c r="G24" i="25"/>
  <c r="H24" i="25"/>
  <c r="O24" i="25" s="1"/>
  <c r="G26" i="25"/>
  <c r="H26" i="25"/>
  <c r="O26" i="25" s="1"/>
  <c r="G28" i="25"/>
  <c r="H28" i="25"/>
  <c r="O28" i="25" s="1"/>
  <c r="G30" i="25"/>
  <c r="H30" i="25"/>
  <c r="O30" i="25" s="1"/>
  <c r="G32" i="25"/>
  <c r="H32" i="25"/>
  <c r="O32" i="25" s="1"/>
  <c r="G34" i="25"/>
  <c r="H34" i="25"/>
  <c r="O34" i="25" s="1"/>
  <c r="G36" i="25"/>
  <c r="H36" i="25"/>
  <c r="O36" i="25" s="1"/>
  <c r="G38" i="25"/>
  <c r="H38" i="25"/>
  <c r="O38" i="25" s="1"/>
  <c r="G40" i="25"/>
  <c r="H40" i="25"/>
  <c r="O40" i="25" s="1"/>
  <c r="G42" i="25"/>
  <c r="H42" i="25"/>
  <c r="O42" i="25" s="1"/>
  <c r="G44" i="25"/>
  <c r="H44" i="25"/>
  <c r="O44" i="25" s="1"/>
  <c r="G46" i="25"/>
  <c r="H46" i="25"/>
  <c r="O46" i="25" s="1"/>
  <c r="G48" i="25"/>
  <c r="H48" i="25"/>
  <c r="O48" i="25" s="1"/>
  <c r="G50" i="25"/>
  <c r="H50" i="25"/>
  <c r="O50" i="25" s="1"/>
  <c r="G52" i="25"/>
  <c r="H52" i="25"/>
  <c r="O52" i="25" s="1"/>
  <c r="G54" i="25"/>
  <c r="H54" i="25"/>
  <c r="O54" i="25" s="1"/>
  <c r="G56" i="25"/>
  <c r="H56" i="25"/>
  <c r="O56" i="25" s="1"/>
  <c r="G58" i="25"/>
  <c r="H58" i="25"/>
  <c r="O58" i="25" s="1"/>
  <c r="G60" i="25"/>
  <c r="H60" i="25"/>
  <c r="O60" i="25" s="1"/>
  <c r="G62" i="25"/>
  <c r="H62" i="25"/>
  <c r="O62" i="25" s="1"/>
  <c r="G64" i="25"/>
  <c r="H64" i="25"/>
  <c r="O64" i="25" s="1"/>
  <c r="G66" i="25"/>
  <c r="H66" i="25"/>
  <c r="O66" i="25" s="1"/>
  <c r="G68" i="25"/>
  <c r="H68" i="25"/>
  <c r="O68" i="25" s="1"/>
  <c r="G70" i="25"/>
  <c r="H70" i="25"/>
  <c r="O70" i="25" s="1"/>
  <c r="G72" i="25"/>
  <c r="H72" i="25"/>
  <c r="O72" i="25" s="1"/>
  <c r="G74" i="25"/>
  <c r="H74" i="25"/>
  <c r="O74" i="25" s="1"/>
  <c r="G76" i="25"/>
  <c r="H76" i="25"/>
  <c r="O76" i="25" s="1"/>
  <c r="G78" i="25"/>
  <c r="H78" i="25"/>
  <c r="O78" i="25" s="1"/>
  <c r="G80" i="25"/>
  <c r="H80" i="25"/>
  <c r="O80" i="25" s="1"/>
  <c r="G82" i="25"/>
  <c r="H82" i="25"/>
  <c r="O82" i="25" s="1"/>
  <c r="G84" i="25"/>
  <c r="H84" i="25"/>
  <c r="O84" i="25" s="1"/>
  <c r="G86" i="25"/>
  <c r="H86" i="25"/>
  <c r="O86" i="25" s="1"/>
  <c r="G88" i="25"/>
  <c r="H88" i="25"/>
  <c r="O88" i="25" s="1"/>
  <c r="G90" i="25"/>
  <c r="H90" i="25"/>
  <c r="O90" i="25" s="1"/>
  <c r="G92" i="25"/>
  <c r="H92" i="25"/>
  <c r="O92" i="25" s="1"/>
  <c r="G94" i="25"/>
  <c r="H94" i="25"/>
  <c r="O94" i="25" s="1"/>
  <c r="G96" i="25"/>
  <c r="H96" i="25"/>
  <c r="O96" i="25" s="1"/>
  <c r="G98" i="25"/>
  <c r="H98" i="25"/>
  <c r="O98" i="25" s="1"/>
  <c r="G100" i="25"/>
  <c r="H100" i="25"/>
  <c r="O100" i="25" s="1"/>
  <c r="G102" i="25"/>
  <c r="H102" i="25"/>
  <c r="O102" i="25" s="1"/>
  <c r="G104" i="25"/>
  <c r="H104" i="25"/>
  <c r="O104" i="25" s="1"/>
  <c r="G106" i="25"/>
  <c r="H106" i="25"/>
  <c r="O106" i="25" s="1"/>
  <c r="G108" i="25"/>
  <c r="H108" i="25"/>
  <c r="O108" i="25" s="1"/>
  <c r="G110" i="25"/>
  <c r="H110" i="25"/>
  <c r="C425" i="24"/>
  <c r="D425" i="24" s="1"/>
  <c r="N223" i="26"/>
  <c r="N221" i="26" l="1"/>
  <c r="O194" i="26"/>
  <c r="O196" i="26" s="1"/>
  <c r="A163" i="26" s="1"/>
  <c r="N220" i="26"/>
  <c r="N222" i="26"/>
  <c r="O159" i="26"/>
  <c r="O161" i="26" s="1"/>
  <c r="A130" i="26" s="1"/>
  <c r="A65" i="26"/>
  <c r="O57" i="26"/>
  <c r="O62" i="26" s="1"/>
  <c r="A40" i="26" s="1"/>
  <c r="O128" i="26"/>
  <c r="A103" i="26" s="1"/>
  <c r="O32" i="26"/>
  <c r="O38" i="26" s="1"/>
  <c r="A25" i="26" s="1"/>
  <c r="Q13" i="25"/>
  <c r="E425" i="24"/>
  <c r="N224" i="26" l="1"/>
  <c r="A198" i="26" s="1"/>
  <c r="A14" i="26"/>
  <c r="F13" i="25"/>
  <c r="F15" i="25"/>
  <c r="Q4" i="25" s="1"/>
</calcChain>
</file>

<file path=xl/sharedStrings.xml><?xml version="1.0" encoding="utf-8"?>
<sst xmlns="http://schemas.openxmlformats.org/spreadsheetml/2006/main" count="1253" uniqueCount="581">
  <si>
    <t>Yes</t>
  </si>
  <si>
    <t>No</t>
  </si>
  <si>
    <t>Stage 1</t>
  </si>
  <si>
    <t>Stage 2</t>
  </si>
  <si>
    <t>The alternate measures and exclusions are included on the Scheduled Stage 1 Objectives tab under each applicable objective. Some objectives do not have any alternate options or exclusions. Providers scheduled to meet Stage 1 in 2015 will still be able to complete the objectives.</t>
  </si>
  <si>
    <r>
      <rPr>
        <b/>
        <sz val="11"/>
        <color indexed="10"/>
        <rFont val="Arial"/>
        <family val="2"/>
      </rPr>
      <t>A chart has been provided on the following tab to help providers who were scheduled to be in Stage 1 in 2015 report on the Modified Stage 2 objectives.</t>
    </r>
    <r>
      <rPr>
        <b/>
        <sz val="11"/>
        <color indexed="8"/>
        <rFont val="Arial"/>
        <family val="2"/>
      </rPr>
      <t xml:space="preserve"> The chart lists the 10 Modified Stage 2 objectives and explains how you can meet each objective using alternate measures and exclusions deisgned for Stage 1 providers. Some objectives have alternate measures that mirror specific Stage 1 core and menu measures. Other objectives do not have corresponding Stage 1 measures. For these objectives you may be excluded from reporting on the respective measures. Please refer to the chart if you are unsure how you should report on a specific objective.</t>
    </r>
  </si>
  <si>
    <r>
      <t xml:space="preserve">For each objective, you may choose whether you will report on the Modified Stage 2 measure, or if you will select the alternate option. You may choose the alternate option for some objectives while reporting on the Modified Stage 2 option for other objectives. The modified Stage 2 objectives and measures are grey on the following tab. All alternate options have been highlighted green. </t>
    </r>
    <r>
      <rPr>
        <b/>
        <sz val="11"/>
        <color indexed="10"/>
        <rFont val="Arial"/>
        <family val="2"/>
      </rPr>
      <t>Each objective contains a short explanation of the measures and any alternate options associated with the objective. Please read these explanations before completing each objective.</t>
    </r>
  </si>
  <si>
    <t xml:space="preserve">You must meet at least one measure below in order to complete this objective. An exclusion for a measure does not count towards meeting the measure. 
If you cannot meet at least one measure but qualify for multiple exclusions, you can meet the objective by claiming applicable exclusions for all 3 measures. </t>
  </si>
  <si>
    <t xml:space="preserve">You must meet at least two measures below in order to complete this objective. An exclusion for a measure does not count towards meeting the measure. 
If you cannot meet at least two measures but qualify for multiple exclusions, you can meet the objective by claiming applicable exclusions for all 3 measures. </t>
  </si>
  <si>
    <t>Arizona Medicaid Promoting Interoperability (PI) Program Eligible Professional Meaningful Use Checklist for Program Year 2020 Stage 3</t>
  </si>
  <si>
    <t>INSTRUCTIONS</t>
  </si>
  <si>
    <r>
      <rPr>
        <b/>
        <sz val="12"/>
        <color theme="1" tint="0.14999847407452621"/>
        <rFont val="Calibri"/>
        <family val="2"/>
        <scheme val="minor"/>
      </rPr>
      <t>Disclaimer</t>
    </r>
    <r>
      <rPr>
        <sz val="12"/>
        <color theme="1" tint="0.14999847407452621"/>
        <rFont val="Calibri"/>
        <family val="2"/>
        <scheme val="minor"/>
      </rPr>
      <t xml:space="preserve">
The Arizona Health Care Cost Containment System Administration (AHCCCS) is providing this material as an informational reference for physician and non-physician practitioner providers.
Although every reasonable effort has been made to assure the accuracy of the information within these pages at the time of posting, the Medicare and Medicaid program is constantly changing, and it is the responsibility of each physician, non-physician practitioner; supplier or provider to remain abreast of the Medicare and Medicaid program requirements.
Medicare and Medicaid regulations can be found on the CMS Web site at http://www.cms.gov.</t>
    </r>
  </si>
  <si>
    <r>
      <rPr>
        <b/>
        <sz val="12"/>
        <color theme="1" tint="0.14999847407452621"/>
        <rFont val="Calibri"/>
        <family val="2"/>
        <scheme val="minor"/>
      </rPr>
      <t>Eligible Professional (EP) Meaningful Use Checklist</t>
    </r>
    <r>
      <rPr>
        <sz val="12"/>
        <color theme="1" tint="0.14999847407452621"/>
        <rFont val="Calibri"/>
        <family val="2"/>
        <scheme val="minor"/>
      </rPr>
      <t xml:space="preserve">
This meaningful use checklist explains how to prepare for attesting to the objectives and measures in ePIP for the Promoting Interoperability Program. 
</t>
    </r>
    <r>
      <rPr>
        <b/>
        <sz val="12"/>
        <color rgb="FFFF0000"/>
        <rFont val="Calibri"/>
        <family val="2"/>
        <scheme val="minor"/>
      </rPr>
      <t>Providers must complete and submit an attestation in the ePIP System each program year in order to apply for the program.  It is not mandatory to complete this worksheet.</t>
    </r>
    <r>
      <rPr>
        <sz val="12"/>
        <color theme="1" tint="0.14999847407452621"/>
        <rFont val="Calibri"/>
        <family val="2"/>
        <scheme val="minor"/>
      </rPr>
      <t xml:space="preserve">
Other reference materials such as reference guides, webinars, links to a list of EHR technology that is certified for this program, and other general resources will help you complete your attestation. For detailed information, click the link to visit the AHCCCS website.  Select Education Resources to navagate to the Educational Resources page.</t>
    </r>
  </si>
  <si>
    <t>https://www.azahcccs.gov/PlansProviders/EHR/</t>
  </si>
  <si>
    <r>
      <rPr>
        <b/>
        <sz val="12"/>
        <color theme="1" tint="0.14999847407452621"/>
        <rFont val="Calibri"/>
        <family val="2"/>
        <scheme val="minor"/>
      </rPr>
      <t>ePIP System</t>
    </r>
    <r>
      <rPr>
        <sz val="12"/>
        <color theme="1" tint="0.14999847407452621"/>
        <rFont val="Calibri"/>
        <family val="2"/>
        <scheme val="minor"/>
      </rPr>
      <t xml:space="preserve">
The Arizona Medicaid Promoting Interoperability Program (formerly the Electronic Health Record Incentive Program) will provide incentive payments to eligible professionals and eligible hospitals as they demonstrate adoption, implementation, upgrading, or meaningful use of certified EHR technology.  This incentive program is designed to support providers in this period of Health IT transition and instill the use of EHRs in meaningful ways to help our nation to improve the quality, safety, and efficiency of patient health care. 
This web application is for the Arizona Medicaid Promoting Interoperability Program. Those electing to partake in the program will use this system to register, attest and participate in the program.  Click the link to navigate to the ePIP System.</t>
    </r>
  </si>
  <si>
    <t>https://www.azepip.gov</t>
  </si>
  <si>
    <t>Eligible Professional (EP) - Promoting Interoperability (PI) Program</t>
  </si>
  <si>
    <t>2020 MEANINGFUL USE (MU) ATTESTATION FOR ELIGIBLE PROFESSIONALS</t>
  </si>
  <si>
    <t xml:space="preserve">General Information                                                                                                                                                                                                         </t>
  </si>
  <si>
    <t>Eligible Professional</t>
  </si>
  <si>
    <t xml:space="preserve">Provider Name: </t>
  </si>
  <si>
    <t>Arizona Provider Number (APN):</t>
  </si>
  <si>
    <t>National Provider ID (NPI):</t>
  </si>
  <si>
    <t>Payment Year Number:</t>
  </si>
  <si>
    <t>Stage of Meaningful Use:</t>
  </si>
  <si>
    <r>
      <rPr>
        <sz val="9"/>
        <rFont val="Arial"/>
        <family val="2"/>
      </rPr>
      <t>Certified EHR Technology Edition Year Number:</t>
    </r>
    <r>
      <rPr>
        <sz val="9"/>
        <color rgb="FF0070C0"/>
        <rFont val="Arial"/>
        <family val="2"/>
      </rPr>
      <t xml:space="preserve">
</t>
    </r>
    <r>
      <rPr>
        <i/>
        <sz val="9"/>
        <color rgb="FF0070C0"/>
        <rFont val="Wingdings 3"/>
        <family val="1"/>
        <charset val="2"/>
      </rPr>
      <t>Ê</t>
    </r>
    <r>
      <rPr>
        <i/>
        <sz val="9"/>
        <color rgb="FF0070C0"/>
        <rFont val="Arial"/>
        <family val="2"/>
      </rPr>
      <t>system’s  Health IT certification criteria version [2011, 2014, 2015]</t>
    </r>
  </si>
  <si>
    <t xml:space="preserve">EHR Certification Number: </t>
  </si>
  <si>
    <t>EHR System Implementation Date (Stage 3):</t>
  </si>
  <si>
    <t>Security Risk Analysis Completion Date:</t>
  </si>
  <si>
    <r>
      <rPr>
        <b/>
        <i/>
        <sz val="9"/>
        <color theme="3"/>
        <rFont val="Wingdings"/>
        <charset val="2"/>
      </rPr>
      <t>è</t>
    </r>
    <r>
      <rPr>
        <b/>
        <i/>
        <sz val="9"/>
        <color theme="3"/>
        <rFont val="Arial"/>
        <family val="2"/>
      </rPr>
      <t xml:space="preserve">Applies to Objective 1. The provider must have completed, reviewed, or updated the 2020 security risk analysis on or after the end of the PI reporting period and no later than December 31, 2020.  </t>
    </r>
  </si>
  <si>
    <t>EHR Immunization Bi-directional Functionality Date:</t>
  </si>
  <si>
    <r>
      <rPr>
        <b/>
        <i/>
        <sz val="9"/>
        <color theme="3"/>
        <rFont val="Wingdings"/>
        <charset val="2"/>
      </rPr>
      <t>è</t>
    </r>
    <r>
      <rPr>
        <b/>
        <i/>
        <sz val="9"/>
        <color theme="3"/>
        <rFont val="Arial"/>
        <family val="2"/>
      </rPr>
      <t>Applies to Objective 8, Measure 1. The provider must have bi-directional exchange functionality implemented by the attestation date, but no later than December 31, 2020.</t>
    </r>
  </si>
  <si>
    <t>EHR Application Programming Interface (API) Enabled Date:</t>
  </si>
  <si>
    <r>
      <rPr>
        <sz val="9"/>
        <color theme="3"/>
        <rFont val="Wingdings"/>
        <charset val="2"/>
      </rPr>
      <t>è</t>
    </r>
    <r>
      <rPr>
        <b/>
        <i/>
        <sz val="9"/>
        <color theme="3"/>
        <rFont val="Arial"/>
        <family val="2"/>
      </rPr>
      <t xml:space="preserve">Applies to Objective 5, Measure 1. The provider must have enabled their API anytime prior to or during the PI Reporting Period. If enabled during the PI Reporting Period the EP must still exceed the 80% threshold. </t>
    </r>
  </si>
  <si>
    <t>General Requirements</t>
  </si>
  <si>
    <t>EP must meet the below minimum percentage standards for unique patients and encounters in the CEHRT.</t>
  </si>
  <si>
    <t>General Requirement 1</t>
  </si>
  <si>
    <r>
      <t xml:space="preserve">A minimum of 80% of unique patients must have their data in the certified EHR during the PI reporting period.
</t>
    </r>
    <r>
      <rPr>
        <b/>
        <sz val="9"/>
        <color indexed="10"/>
        <rFont val="Arial"/>
        <family val="2"/>
      </rPr>
      <t xml:space="preserve">Excludes: </t>
    </r>
    <r>
      <rPr>
        <b/>
        <vertAlign val="superscript"/>
        <sz val="9"/>
        <color indexed="10"/>
        <rFont val="Arial"/>
        <family val="2"/>
      </rPr>
      <t xml:space="preserve">(1)  </t>
    </r>
    <r>
      <rPr>
        <b/>
        <sz val="9"/>
        <color indexed="10"/>
        <rFont val="Arial"/>
        <family val="2"/>
      </rPr>
      <t xml:space="preserve">Inpatient places of service and </t>
    </r>
    <r>
      <rPr>
        <b/>
        <vertAlign val="superscript"/>
        <sz val="9"/>
        <color indexed="10"/>
        <rFont val="Arial"/>
        <family val="2"/>
      </rPr>
      <t xml:space="preserve">(2)  </t>
    </r>
    <r>
      <rPr>
        <b/>
        <sz val="9"/>
        <color indexed="10"/>
        <rFont val="Arial"/>
        <family val="2"/>
      </rPr>
      <t>Patients seen at non-CEHRT locations.</t>
    </r>
  </si>
  <si>
    <r>
      <t xml:space="preserve">Total unique patients (regardless of insurance payor) at outpatient locations </t>
    </r>
    <r>
      <rPr>
        <b/>
        <i/>
        <sz val="9"/>
        <color indexed="8"/>
        <rFont val="Arial"/>
        <family val="2"/>
      </rPr>
      <t>with data in the certified EHR during</t>
    </r>
    <r>
      <rPr>
        <sz val="9"/>
        <color indexed="8"/>
        <rFont val="Arial"/>
        <family val="2"/>
      </rPr>
      <t xml:space="preserve"> the PI reporting period. 
</t>
    </r>
    <r>
      <rPr>
        <b/>
        <sz val="9"/>
        <color indexed="10"/>
        <rFont val="Arial"/>
        <family val="2"/>
      </rPr>
      <t/>
    </r>
  </si>
  <si>
    <t>Numerator:</t>
  </si>
  <si>
    <r>
      <t xml:space="preserve">Total unique patients (regardless of insurance payor) at outpatient locations seen during the PI reporting period. 
</t>
    </r>
    <r>
      <rPr>
        <b/>
        <sz val="9"/>
        <color indexed="10"/>
        <rFont val="Arial"/>
        <family val="2"/>
      </rPr>
      <t/>
    </r>
  </si>
  <si>
    <t>Denominator:</t>
  </si>
  <si>
    <t>The resulting percentage must be greater than or equal to 80 percent in order for an EP to meet this requirement.</t>
  </si>
  <si>
    <t>Percentage:</t>
  </si>
  <si>
    <t>General Requirement 2</t>
  </si>
  <si>
    <r>
      <t xml:space="preserve">A minimum of 50% of total encounters must be at locations with CEHRT.
</t>
    </r>
    <r>
      <rPr>
        <b/>
        <sz val="9"/>
        <color indexed="10"/>
        <rFont val="Arial"/>
        <family val="2"/>
      </rPr>
      <t>Excludes: Inpatient places of service.</t>
    </r>
  </si>
  <si>
    <r>
      <t xml:space="preserve">Total encounters performed by the EP </t>
    </r>
    <r>
      <rPr>
        <b/>
        <i/>
        <sz val="9"/>
        <color indexed="8"/>
        <rFont val="Arial"/>
        <family val="2"/>
      </rPr>
      <t>at locations with CEHRT</t>
    </r>
    <r>
      <rPr>
        <sz val="9"/>
        <color indexed="8"/>
        <rFont val="Arial"/>
        <family val="2"/>
      </rPr>
      <t xml:space="preserve"> during the reporting period. </t>
    </r>
    <r>
      <rPr>
        <b/>
        <sz val="9"/>
        <color indexed="10"/>
        <rFont val="Arial"/>
        <family val="2"/>
      </rPr>
      <t/>
    </r>
  </si>
  <si>
    <r>
      <t>Total encounters performed by the EP during the reporting period at all locations (</t>
    </r>
    <r>
      <rPr>
        <b/>
        <sz val="9"/>
        <color indexed="8"/>
        <rFont val="Arial"/>
        <family val="2"/>
      </rPr>
      <t>with and without CEHRT</t>
    </r>
    <r>
      <rPr>
        <sz val="9"/>
        <color indexed="8"/>
        <rFont val="Arial"/>
        <family val="2"/>
      </rPr>
      <t>).</t>
    </r>
  </si>
  <si>
    <t>The resulting percentage must be greater than or equal to 50 percent in order for an EP to meet this requirement.</t>
  </si>
  <si>
    <t xml:space="preserve">Reporting Periods                                                                                                                                                                                                     </t>
  </si>
  <si>
    <t>PI Reporting:</t>
  </si>
  <si>
    <t>All EPs are required to attest to a 90-day PI reporting period from calendar year 2020, regardless of the prior stage of meaningful use.
Note:  Dates on the documentation should match the dates entered below.</t>
  </si>
  <si>
    <t>Begin Date:</t>
  </si>
  <si>
    <t>End Date:</t>
  </si>
  <si>
    <t># of Days:</t>
  </si>
  <si>
    <t>Eligible Professional PI Reporting Period:</t>
  </si>
  <si>
    <r>
      <rPr>
        <i/>
        <sz val="9"/>
        <color rgb="FF0070C0"/>
        <rFont val="Wingdings 3"/>
        <family val="1"/>
        <charset val="2"/>
      </rPr>
      <t>Ê</t>
    </r>
    <r>
      <rPr>
        <i/>
        <sz val="9"/>
        <color rgb="FF0070C0"/>
        <rFont val="Arial"/>
        <family val="2"/>
      </rPr>
      <t>does not have to match the CQM reporting period.</t>
    </r>
  </si>
  <si>
    <r>
      <t>eCQM Reporting</t>
    </r>
    <r>
      <rPr>
        <sz val="9"/>
        <color indexed="8"/>
        <rFont val="Arial"/>
        <family val="2"/>
      </rPr>
      <t/>
    </r>
  </si>
  <si>
    <t xml:space="preserve">All EPs are required to attest to a 90-day eCQM reporting period from calendar year 2020, regardless of the prior stage of meaningful use.
Note:  Dates on the documentation should match the dates entered below. </t>
  </si>
  <si>
    <t>Eligible Professional eCQM Reporting Period:</t>
  </si>
  <si>
    <r>
      <rPr>
        <i/>
        <sz val="9"/>
        <color rgb="FF0070C0"/>
        <rFont val="Wingdings 3"/>
        <family val="1"/>
        <charset val="2"/>
      </rPr>
      <t>Ê</t>
    </r>
    <r>
      <rPr>
        <i/>
        <sz val="9"/>
        <color rgb="FF0070C0"/>
        <rFont val="Arial"/>
        <family val="2"/>
      </rPr>
      <t>does not have to match the PI reporting period.</t>
    </r>
  </si>
  <si>
    <t xml:space="preserve">CEHRT Reports                                                                                                                                                                                                  </t>
  </si>
  <si>
    <t>Objectives</t>
  </si>
  <si>
    <r>
      <t>Report on eight Promoting Interoperability Objectives containing twenty associated Measures.  See the Exclusions tab for options.</t>
    </r>
    <r>
      <rPr>
        <vertAlign val="superscript"/>
        <sz val="9"/>
        <color indexed="8"/>
        <rFont val="Arial"/>
        <family val="2"/>
      </rPr>
      <t/>
    </r>
  </si>
  <si>
    <t>eCQMs</t>
  </si>
  <si>
    <t>Report on 6 of 47 measures to show how the EP competently and safely delivered appropriate clinical services to patients.</t>
  </si>
  <si>
    <t>Report</t>
  </si>
  <si>
    <t xml:space="preserve">The denominators and numerators must be non-negative whole numbers and based on ALL patients, regardless of payor.  </t>
  </si>
  <si>
    <t>Stage 3</t>
  </si>
  <si>
    <t>Number of Objectives</t>
  </si>
  <si>
    <t>Number of 
PI  
Measures</t>
  </si>
  <si>
    <t>MU/PI Category</t>
  </si>
  <si>
    <t>EPs must attest to all 8 objectives.
    - Some objectives have more than one measure.
    - You must meet the objective by either meeting the threshold or qualifying for an exclusion.</t>
  </si>
  <si>
    <t>Number of  eCQM Measures</t>
  </si>
  <si>
    <t>Clinical Quality Measures (eCQM) Category</t>
  </si>
  <si>
    <t>N/A</t>
  </si>
  <si>
    <r>
      <t xml:space="preserve">EPs must attest to 6 out of 47 available eCQMs. 
    </t>
    </r>
    <r>
      <rPr>
        <b/>
        <sz val="9"/>
        <color indexed="8"/>
        <rFont val="Arial"/>
        <family val="2"/>
      </rPr>
      <t xml:space="preserve">- Priority Level 1: </t>
    </r>
    <r>
      <rPr>
        <sz val="9"/>
        <color indexed="8"/>
        <rFont val="Arial"/>
        <family val="2"/>
      </rPr>
      <t xml:space="preserve">If relevant, at least one eCQM should be an outcome measure. 
    - </t>
    </r>
    <r>
      <rPr>
        <b/>
        <sz val="9"/>
        <color indexed="8"/>
        <rFont val="Arial"/>
        <family val="2"/>
      </rPr>
      <t xml:space="preserve">Priority Level 2: </t>
    </r>
    <r>
      <rPr>
        <sz val="9"/>
        <color indexed="8"/>
        <rFont val="Arial"/>
        <family val="2"/>
      </rPr>
      <t xml:space="preserve">If no outcome measure is relevant, at least one eCQM should be a high priority measure. 
    - </t>
    </r>
    <r>
      <rPr>
        <b/>
        <sz val="9"/>
        <color indexed="8"/>
        <rFont val="Arial"/>
        <family val="2"/>
      </rPr>
      <t xml:space="preserve">Priority Level 3: </t>
    </r>
    <r>
      <rPr>
        <sz val="9"/>
        <color indexed="8"/>
        <rFont val="Arial"/>
        <family val="2"/>
      </rPr>
      <t xml:space="preserve">If no outcome or high priority measures are relevant, report on relevant measures if possible. </t>
    </r>
  </si>
  <si>
    <t>Total Attestation Entries</t>
  </si>
  <si>
    <t xml:space="preserve">PLEASE READ: In 2020, all EPs must, at a minimum, attest to objectives and measures using a 2015 Edition CEHRT. </t>
  </si>
  <si>
    <t xml:space="preserve">
  </t>
  </si>
  <si>
    <t>Eligible Professionals (EP) - PI Program</t>
  </si>
  <si>
    <t>Measure</t>
  </si>
  <si>
    <t>Exclusion</t>
  </si>
  <si>
    <t>Exclusions</t>
  </si>
  <si>
    <t>2020 MEANINGFUL USE ATTESTATION FOR ELIGIBLE PROFESSIONALS</t>
  </si>
  <si>
    <t>Provider Name:</t>
  </si>
  <si>
    <t>John Smith</t>
  </si>
  <si>
    <t>APN:</t>
  </si>
  <si>
    <t>PI Reporting Period Start:</t>
  </si>
  <si>
    <t>PI Reporting Period End:</t>
  </si>
  <si>
    <t>Eligible Professionals must complete all 8 objectives in Program Year 2020 for Stage 3. Some objectives have more than one measure that must be met in order for the objective to be complete. Please fill in all yellow cells to complete the application.</t>
  </si>
  <si>
    <t>The objectives and measures have been color coded on the Stage 3 Objectives Reporting tab:</t>
  </si>
  <si>
    <t>The Stage 3 objectives and measures have been colored in light blue.</t>
  </si>
  <si>
    <t>The cells colored yellow must be completed by the provider.</t>
  </si>
  <si>
    <t>Meaningful Use Objectives</t>
  </si>
  <si>
    <t>Instructions:</t>
  </si>
  <si>
    <r>
      <t xml:space="preserve">The text to the left will say </t>
    </r>
    <r>
      <rPr>
        <sz val="11"/>
        <color indexed="10"/>
        <rFont val="Arial"/>
        <family val="2"/>
      </rPr>
      <t xml:space="preserve">"You have not completed all 8 objectives." </t>
    </r>
    <r>
      <rPr>
        <sz val="11"/>
        <rFont val="Arial"/>
        <family val="2"/>
      </rPr>
      <t>until all objectives on the tab are completed. There are also notifications in the top left corner of each objective to let you know when you have completed an individual objective.</t>
    </r>
  </si>
  <si>
    <t>Protect Patient Health Information</t>
  </si>
  <si>
    <t>Objective:</t>
  </si>
  <si>
    <t>Protect electronic protected health information (ePHI) created or maintained by the certified electronic health record technology (CEHRT) through the implementation of appropriate technical, administrative, and physical safeguards.</t>
  </si>
  <si>
    <t>Measure:</t>
  </si>
  <si>
    <t>Conduct or review a security risk analysis in accordance with the requirements under 45 CFR 164.308(a)(1), including addressing the security (including encryption) of data created or maintained by CEHRT in accordance with requirements under 45 CFR 164.312(a)(2)(iv) and 45 CFR 164.306(d)(3), implement security updates as necessary, and correct identified security deficiencies as part of the provider’s risk management process.</t>
  </si>
  <si>
    <t>You must report on the measure by answering the question below. You must select "Yes" or "No" in the yellow drop down box. Please note that if "No" is selected the EP will not meet meaningful use.</t>
  </si>
  <si>
    <t>Exclusion:</t>
  </si>
  <si>
    <t>No exclusion.</t>
  </si>
  <si>
    <t xml:space="preserve">Question: </t>
  </si>
  <si>
    <t>Have you conducted or updated a security risk analysis during calendar year 2020? NOTE: In 2020, the SRA must have been completed/updated on or after the last day of the PI reporting period and must be conducted within the calendar year of the program year.</t>
  </si>
  <si>
    <t>e-Prescribing (eRx)</t>
  </si>
  <si>
    <t>Objective</t>
  </si>
  <si>
    <t>Generate and transmit permissible prescriptions electronically (eRx).</t>
  </si>
  <si>
    <t>More than 60 percent of all permissible prescriptions written by the eligible professional (EP) are queried for a drug formulary and transmitted electronically using certified electronic health record technology (CEHRT).</t>
  </si>
  <si>
    <t>You must complete the measure by entering in the numerator and denominator below.</t>
  </si>
  <si>
    <t>An EP may take an exclusion if any of the following apply: 
(1)Writes fewer than 100 permissible prescriptions during the Promoting Interoperability (PI) reporting period; or
(2)Does not have a pharmacy within their organization and there are no pharmacies that accept electronic prescriptions within 10miles of the EP's practice location at the start of his or her PI reporting period.</t>
  </si>
  <si>
    <t>For this objective, did you extract the data from ALL patient records or just those patient records which were maintained using the CEHRT?</t>
  </si>
  <si>
    <t>All Patient Records</t>
  </si>
  <si>
    <t>You must choose to report on the Stage 3 measure or exclusion. Make your selection in the yellow drop down box to the left.</t>
  </si>
  <si>
    <t>Do you meet the measure or exclusion?</t>
  </si>
  <si>
    <t>The number of prescriptions in the denominator generated, queried for a drug formulary and transmitted electronically.</t>
  </si>
  <si>
    <t xml:space="preserve">
If you selected the measure in the yellow drop down box above, complete the numerator and denominator in the yellow boxes to the left. If you selected the exclusion you do not need to complete the numerator and denominator.
</t>
  </si>
  <si>
    <t>The number of new or changed prescriptions written for drugs requiring a prescription in order to be dispensed other than controlled substances for patients discharged during the PI reporting period.</t>
  </si>
  <si>
    <t>The resulting percentage must be more than 60 percent in order for an EP to meet this measure.</t>
  </si>
  <si>
    <t>Clinical Decision Support</t>
  </si>
  <si>
    <t>Implement clinical decision support (CDS) interventions focused on improving performance on high-priority health conditions.</t>
  </si>
  <si>
    <t>Measure 1:</t>
  </si>
  <si>
    <t>Implement five CDS interventions related to four or more clinical quality measures (CQMs) at a relevant point in patient care for the entire PI reporting period. Absent four CQMs related to an EPs scope of practice or patient population, the CDS interventions must be related to high-priority health conditions.</t>
  </si>
  <si>
    <r>
      <t xml:space="preserve">You must report on two measures by answering the questions below. You must select "Yes" or "No" in the yellow drop down boxes. Please note that if "No" is selected the EP will not meet meaningful use.
EPs must have five CDS alerts enabled during their reporting period. The five selected CDS alerts must relate to at least four CQMs and if absent four CQMs related to an EPs scope of practice or patient population, the EP may select CDS alerts related to high-priority health conditions. 
</t>
    </r>
    <r>
      <rPr>
        <b/>
        <sz val="11"/>
        <color indexed="10"/>
        <rFont val="Arial"/>
        <family val="2"/>
      </rPr>
      <t xml:space="preserve">Note: </t>
    </r>
    <r>
      <rPr>
        <sz val="11"/>
        <color indexed="10"/>
        <rFont val="Arial"/>
        <family val="2"/>
      </rPr>
      <t xml:space="preserve"> Drug-drug &amp; drug-allergy interaction alerts are separate from the five CDS interventions and do not count toward the five required for Measure 1.</t>
    </r>
  </si>
  <si>
    <t>Do you meet the measure?</t>
  </si>
  <si>
    <t>CDS 1 of 5</t>
  </si>
  <si>
    <t xml:space="preserve">(a)  Specify which CDS was enabled. </t>
  </si>
  <si>
    <t xml:space="preserve">Discharge Core Measure - Stroke </t>
  </si>
  <si>
    <t>(b)  Specify which CQM or high-priority health condition relates to this CDS.</t>
  </si>
  <si>
    <t>CMS105</t>
  </si>
  <si>
    <t>CDS 2 of 5</t>
  </si>
  <si>
    <t>Warning for Duplicate Order</t>
  </si>
  <si>
    <t>Patient Safety</t>
  </si>
  <si>
    <t>CDS 3 of 5</t>
  </si>
  <si>
    <t xml:space="preserve">BPA notification - Pneumonia Vaccine Due </t>
  </si>
  <si>
    <t>Pneumonia - High-Priority</t>
  </si>
  <si>
    <t>CDS 4 of 5</t>
  </si>
  <si>
    <t xml:space="preserve">Order set for heart failure </t>
  </si>
  <si>
    <t>Heart Failure - High-Priority</t>
  </si>
  <si>
    <t xml:space="preserve">CDS 5 of 5 </t>
  </si>
  <si>
    <t xml:space="preserve">Order set for AMI Measure </t>
  </si>
  <si>
    <t>CMS100</t>
  </si>
  <si>
    <t>Measure 2:</t>
  </si>
  <si>
    <t>Enable and implement the functionality for drug-drug and drug-allergy interaction checks for the entire PI reporting period.</t>
  </si>
  <si>
    <t>An EP who writes fewer than 100 medication orders during the PI reporting period may take an exclusion.</t>
  </si>
  <si>
    <t>Computerized Provider Order Entry (CPOE)</t>
  </si>
  <si>
    <t>Use computerized provider order entry (CPOE) for medication, laboratory, and diagnostic imaging orders directly entered by any licensed healthcare professional, credentialed medical assistant, or a medical staff member credentialed to and performing the equivalent duties of a credentialed medical assistant, who can enter orders into the medical record per state, local, and professional guidelines.</t>
  </si>
  <si>
    <t>More than 60 percent of medication orders created by the EP during the PI reporting period are recorded using computerized provider order entry.</t>
  </si>
  <si>
    <t>Any EP who writes fewer than 100 medication orders during the PI reporting period.</t>
  </si>
  <si>
    <t>Do you meet the Exclusion?</t>
  </si>
  <si>
    <t>Do you meet the measure or the exclusion?</t>
  </si>
  <si>
    <t>The number of orders in the denominator recorded using CPOE.</t>
  </si>
  <si>
    <t>Number of medication orders created by the EP during the PI reporting period.</t>
  </si>
  <si>
    <t>If you selected Measure in the yellow drop down box above, complete the numerator and denominator in the yellow boxes to the left. If you selected the exclusion you do not need to complete the numerator and denominator.</t>
  </si>
  <si>
    <t>More than 60 percent of laboratory orders created by the EP during the PI reporting period are recorded using computerized provider order entry.</t>
  </si>
  <si>
    <t>Any EP who writes fewer than 100 laboratory orders during the PI reporting period.</t>
  </si>
  <si>
    <t>Number of laboratory orders created by the EP during the PI reporting period.</t>
  </si>
  <si>
    <t>Measure 3:</t>
  </si>
  <si>
    <t>More than 60 percent of diagnostic imaging orders created by the EP during the PI reporting period are recorded using computerized provider order entry.</t>
  </si>
  <si>
    <t>Any EP who writes fewer than 100 diagnostic imaging orders during the PI reporting period.</t>
  </si>
  <si>
    <t xml:space="preserve">
If you selected Measure in the yellow drop down box above, complete the numerator and denominator in the yellow boxes to the left. If you selected the exclusion you do not need to complete the numerator and denominator.</t>
  </si>
  <si>
    <t>Number of diagnostic imaging orders created by the EP during the PI reporting period.</t>
  </si>
  <si>
    <t>Patient Electronic Access to Health Information</t>
  </si>
  <si>
    <t>The EP provides patients (or patient-authorized representative) with timely electronic access to their health information and patient-specific education.</t>
  </si>
  <si>
    <t>For more than 80 percent of all unique patients seen by the EP: 
(1) The patient (or the patient-authorized representative) is provided timely access to view online, download, and transmit (VDT) his or her health information; and 
(2) The provider ensures the patient’s health information is available for the patient (or patient-authorized representative) to access using any application of their choice that is configured to meet the technical specifications of the Application Programming Interface (API) in the provider’s certified electronic health record technology (CEHRT).</t>
  </si>
  <si>
    <t xml:space="preserve">
</t>
  </si>
  <si>
    <r>
      <t xml:space="preserve">An EP may take an exclusion for either measure, or both, if either of the following apply: (i) He or she has no office visits during the PI reporting period. 
(ii)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 </t>
    </r>
    <r>
      <rPr>
        <b/>
        <sz val="10"/>
        <color indexed="8"/>
        <rFont val="Arial"/>
        <family val="2"/>
      </rPr>
      <t>Arizona EPs are not able to qualify for this exclusion.</t>
    </r>
  </si>
  <si>
    <t>Additional documentation may be requested depending on the responses to these questions. 
You must choose to report on the Stage 3 measure or exclusion. Make your selection in the yellow drop down box to the left.</t>
  </si>
  <si>
    <t xml:space="preserve">When was the API in your CEHRT enabled? </t>
  </si>
  <si>
    <t>VDT and API</t>
  </si>
  <si>
    <t xml:space="preserve">Does your CEHRT track both VDT and API or only VDT? </t>
  </si>
  <si>
    <t>Only VDT</t>
  </si>
  <si>
    <t>The number of patients in the denominator (or patient-authorized representative) who are provided timely access to health information to view online, download, and transmit to a third party and to access using an application of their choice that is configured to meet the technical specifications of the API in the EP’s CEHRT.</t>
  </si>
  <si>
    <t xml:space="preserve">If you selected the measure in the yellow drop down box above, complete the numerator and denominator in the yellow boxes to the left. If you selected the exclusion you do not need to complete the numerator and denominator.
</t>
  </si>
  <si>
    <t>The number of unique patients seen by the EP during the PI reporting period.</t>
  </si>
  <si>
    <t>The resulting percentage must be more than 80 percent in order for a provider to meet this measure.</t>
  </si>
  <si>
    <t>The EP must use clinically relevant information from CEHRT to identify patient-specific educational resources and provide electronic access to those materials to more than 35 percent of unique patients seen by the EP during the PI reporting period.</t>
  </si>
  <si>
    <t>The number of patients in the denominator who were provided electronic access to patient-specific educational resources using clinically relevant information identified from CEHRT during the PI reporting period.</t>
  </si>
  <si>
    <t xml:space="preserve">
If you selected Measure in the yellow drop down box above, complete the numerator and denominator in the yellow boxes to the left. If you selected the exclusion, you do not need to complete the numerator and denominator.</t>
  </si>
  <si>
    <t>The resulting percentage must be greater than 35 percent.</t>
  </si>
  <si>
    <t>Coordination of Care through Patient Engagement</t>
  </si>
  <si>
    <r>
      <t xml:space="preserve">Use certified electronic health record technology (CEHRT) to engage with patients or their authorized representatives about the patient’s care.
</t>
    </r>
    <r>
      <rPr>
        <b/>
        <sz val="10"/>
        <color indexed="8"/>
        <rFont val="Arial"/>
        <family val="2"/>
      </rPr>
      <t xml:space="preserve">Providers must attest to all three measures and must meet the thresholds for at least two measures to meet the objective. </t>
    </r>
    <r>
      <rPr>
        <b/>
        <sz val="10"/>
        <color indexed="10"/>
        <rFont val="Arial"/>
        <family val="2"/>
      </rPr>
      <t xml:space="preserve">If the EP meets the criteria for exclusion from two measures, they must meet the threshold for the one remaining measure. If they meet the criteria for exclusion from all three measures, they may be excluded from meeting this objective. </t>
    </r>
  </si>
  <si>
    <t>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 
(3) A combination of (1) and (2)</t>
  </si>
  <si>
    <r>
      <t>An EP may take an exclusion for any or all measures if either of the following apply:
(i) He or she has no office visits during the PI reporting period, or;
(ii)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t>
    </r>
    <r>
      <rPr>
        <b/>
        <sz val="10"/>
        <color indexed="8"/>
        <rFont val="Arial"/>
        <family val="2"/>
      </rPr>
      <t xml:space="preserve"> Arizona EPs are not able to qualify for this exclusion.</t>
    </r>
  </si>
  <si>
    <t>The number of unique patients (or their authorized representatives) in the denominator who have viewed online, downloaded, or transmitted to a third party the patient’s health information during the PI reporting period and the number of unique patients (or their authorized representatives) in the denominator who have accessed their health information through the use of an API during the PI reporting period.</t>
  </si>
  <si>
    <t>Number of unique patients seen by the EP during the PI reporting period.</t>
  </si>
  <si>
    <t>If you selected Measure in the yellow drop down box above, complete the numerator and denominator in the yellow boxes to the left. If you selected the exclusion, you do not need to complete the numerator and denominator.</t>
  </si>
  <si>
    <t>The resulting percentage must be more than 5 percent.</t>
  </si>
  <si>
    <t>For more than 5 percent of all unique patients seen by the EP during the PI reporting period, a secure message was sent using the electronic messaging function of CEHRT to the patient (or the patient-authorized representative), or in response to a secure message sent by the patient or their authorized representative.</t>
  </si>
  <si>
    <t>The number of patients in the denominator for whom a secure electronic message is sent to the patient (or patient-authorized representative) or in response to a secure message sent by the patient (or patient-authorized representative), during the PI reporting period.</t>
  </si>
  <si>
    <t>Patient generated health data or data from a non-clinical setting is incorporated into the CEHRT for more than 5 percent of all unique patients seen by the EP during the PI reporting period.</t>
  </si>
  <si>
    <t>An EP may take an exclusion for any or all measures if either of the following apply:
(i) He or she has no office visits during the PI reporting period, or;
(ii)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 Arizona EPs are not able to qualify for this exclusion.</t>
  </si>
  <si>
    <t xml:space="preserve">
You must choose to report on the Stage 3 measure or exclusion. Make your selection in the yellow drop down box to the left.</t>
  </si>
  <si>
    <t>The number of patients in the denominator for whom data from non-clinical settings, which may include patient generated health data, is captured through the CEHRT into the patient record during the PI reporting period.</t>
  </si>
  <si>
    <t>Health Information Exchange</t>
  </si>
  <si>
    <r>
      <t xml:space="preserve">The EP provides a summary of care record when transitioning or referring their patient to another setting of care, receives or retrieves a summary of care record upon the receipt of a transition or referral or upon the first patient encounter with a new patient, and incorporates summary of care information from other providers into their EHR using the functions of CEHRT.
</t>
    </r>
    <r>
      <rPr>
        <b/>
        <sz val="10"/>
        <color indexed="8"/>
        <rFont val="Arial"/>
        <family val="2"/>
      </rPr>
      <t xml:space="preserve">
An EP must attest to all three measures and meet the threshold for two measures for this objective. </t>
    </r>
    <r>
      <rPr>
        <b/>
        <sz val="10"/>
        <color indexed="10"/>
        <rFont val="Arial"/>
        <family val="2"/>
      </rPr>
      <t>If the EP meets the criteria for exclusion from two measures, they must meet the threshold for the one remaining measure. If they meet the criteria for exclusion from all three measures, they may be excluded from meeting this objective.</t>
    </r>
  </si>
  <si>
    <t>For more than 50 percent of transitions of care and referrals, the EP that transitions or refers their patient to another setting of care or provider of care: 
(1) Creates a summary of care record using CEHRT; and 
(2) Electronically exchanges the summary of care record</t>
  </si>
  <si>
    <t xml:space="preserve">
You must choose to report on the Stage 3 measure or exclusion. Make your selection in the yellow drop down box to the left.</t>
  </si>
  <si>
    <r>
      <t>An EP may take an exclusion if either or both of the following apply:
(1) He or she transfers a patient to another setting or refers a patient to another provider fewer than 100 times during the PI reporting period.
(2)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t>
    </r>
    <r>
      <rPr>
        <b/>
        <sz val="10"/>
        <color indexed="8"/>
        <rFont val="Arial"/>
        <family val="2"/>
      </rPr>
      <t xml:space="preserve"> Arizona EPs are not able to qualify for this exclusion.</t>
    </r>
  </si>
  <si>
    <t>The number of transitions of care and referrals in the denominator where a summary of care record was created using certified EHR technology and exchanged electronically.</t>
  </si>
  <si>
    <t>Number of transitions of care and referrals during the PI reporting period for which the EP was the transferring or referring provider.</t>
  </si>
  <si>
    <t>The percentage must be more than 50 percent in order for an EP to meet this measure.</t>
  </si>
  <si>
    <t>For more than 40 percent of transitions or referrals received and patient encounters in which the EP has never before encountered the patient, he/she incorporates into the patient’s EHR an electronic summary of care document.</t>
  </si>
  <si>
    <r>
      <t>An EP may take an exclusion if either or both of the following apply: 
(1) The total transitions or referrals received and patient encounters in which he or she has never before encountered the patient, is fewer than 100 during the PI reporting period. 
2) He or she conducts 50 percent or more of his or her patient encounters in a county that does not have 50 percent or more of its housing units with 4Mbps broadband availability according to the latest information available from the FCC on the first day of the PI reporting period.</t>
    </r>
    <r>
      <rPr>
        <b/>
        <sz val="10"/>
        <color indexed="8"/>
        <rFont val="Arial"/>
        <family val="2"/>
      </rPr>
      <t xml:space="preserve"> Arizona EPs are not able to qualify for this exclusion.</t>
    </r>
  </si>
  <si>
    <r>
      <t xml:space="preserve">
</t>
    </r>
    <r>
      <rPr>
        <sz val="11"/>
        <color indexed="10"/>
        <rFont val="Arial"/>
        <family val="2"/>
      </rPr>
      <t xml:space="preserve"> </t>
    </r>
  </si>
  <si>
    <t>Number of patient encounters in the denominator where an electronic summary of care record received is incorporated by the provider into the certified EHR technology.</t>
  </si>
  <si>
    <t>Number of patient encounters during the PI reporting period for which an EP was the receiving party of a transition or referral or has never before encountered the patient and for which an electronic summary of care record is available.</t>
  </si>
  <si>
    <t>If you selected the measure in the yellow drop down box above, complete the numerator and denominator in the yellow boxes to the left. If you selected the exclusion, you do not need to complete the numerator and denominator.</t>
  </si>
  <si>
    <t>The percentage must be more than 40 percent in order for an EP to meet this measure.</t>
  </si>
  <si>
    <t>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</si>
  <si>
    <t>An EP may take an exclusion if the total transitions or referrals received and patient encounters in which he or she has never before encountered the patient, is fewer than 100 during the PI reporting period.</t>
  </si>
  <si>
    <t>The number of transitions of care or referrals in the denominator where the following three clinical information reconciliations were performed: medication list, medication allergy list, and current problem list.</t>
  </si>
  <si>
    <t>Number of transitions of care or referrals during the PI reporting period for which the EP was the recipient of the transition or referral or has never before encountered the patient.</t>
  </si>
  <si>
    <t>The resulting percentage must be more than 80 percent in order for an EP to meet this measure.</t>
  </si>
  <si>
    <t>Public Health and Clinical Data Registry Reporting</t>
  </si>
  <si>
    <t xml:space="preserve">See the Resources tab for additional information about acceptable documentation for each measure. </t>
  </si>
  <si>
    <r>
      <t xml:space="preserve">The EP is in active engagement with a public health agency (PHA) or clinical data registry (CDR) to submit electronic public health data in a meaningful way using CEHRT, except where prohibited, and in accordance with applicable law and practice.
</t>
    </r>
    <r>
      <rPr>
        <b/>
        <sz val="10"/>
        <color indexed="8"/>
        <rFont val="Arial"/>
        <family val="2"/>
      </rPr>
      <t xml:space="preserve">
An EP must satisfy two measures for this objective. </t>
    </r>
    <r>
      <rPr>
        <b/>
        <sz val="10"/>
        <color indexed="10"/>
        <rFont val="Arial"/>
        <family val="2"/>
      </rPr>
      <t>If the EP cannot satisfy at least two measures, they may take exclusions from all measures they cannot meet.</t>
    </r>
    <r>
      <rPr>
        <sz val="10"/>
        <color indexed="8"/>
        <rFont val="Arial"/>
        <family val="2"/>
      </rPr>
      <t xml:space="preserve">
</t>
    </r>
  </si>
  <si>
    <t>Immunization Registry Reporting: The EP is in active engagement with a PHA to submit immunization data and receive immunization forecasts and histories from the public health immunization registry/immunization information system (IIS).</t>
  </si>
  <si>
    <t>An EP may take an exclusion if any of the following apply:
(1) He or she does not administer immunizations to any of the populations for which data is collected by their jurisdiction’s immunization registry or IIS during the PI reporting period;
(2) He or she practices in a jurisdiction for which no immunization registry or IIS is capable of accepting the specific standards required to meet the CEHRT definition at the start of the PI reporting period; or
(3) He or she practices in a jurisdiction where no immunization registry or IIS has declared readiness to receive immunization data as of six months prior to the start of the PI reporting period.</t>
  </si>
  <si>
    <t>You must choose to report on the Stage 3 measure or exclusion. Make your selection in the yellow drop down box to the left. Remember, the EP must meet two or meet the exclusions for all five to pass the objective.</t>
  </si>
  <si>
    <t>Do you meet the measure or the exclusions?</t>
  </si>
  <si>
    <t>Syndromic Surveillance Reporting: The EP is in active engagement with a PHA to submit syndromic surveillance data.</t>
  </si>
  <si>
    <t>An EP may take an exclusion if any of the following apply: 
(1) He or she is not in a category of providers from which ambulatory syndromic surveillance data is collected by their jurisdiction's syndromic surveillance system;
(2) He or she practices in a jurisdiction for which no PHA is capable of receiving electronic syndromic surveillance data from EPs in the specific standards required to meet the CEHRT definition at the start of the PI reporting period; or
(3) He or she practices in a jurisdiction where no PHA has declared readiness to receive syndromic surveillance data from EPs as of six months prior to the start of the PI reporting period.</t>
  </si>
  <si>
    <r>
      <t xml:space="preserve">You must choose to report on the Stage 3 measure or exclusion. Make your selection in the yellow drop down box to the left. Remember, the EP must meet two or meet the exclusions for all five to pass the objective.
</t>
    </r>
    <r>
      <rPr>
        <b/>
        <sz val="11"/>
        <color indexed="10"/>
        <rFont val="Arial"/>
        <family val="2"/>
      </rPr>
      <t xml:space="preserve">Arizona Providers: </t>
    </r>
    <r>
      <rPr>
        <sz val="11"/>
        <color indexed="10"/>
        <rFont val="Arial"/>
        <family val="2"/>
      </rPr>
      <t xml:space="preserve">All AZ EPs are not in a category of providers from which ambulatory syndromic surveillance data is collected. </t>
    </r>
  </si>
  <si>
    <t xml:space="preserve">Measure 3: </t>
  </si>
  <si>
    <t>Electronic Case Reporting: The EP is in active engagement with a PHA to submit case reporting of reportable conditions.</t>
  </si>
  <si>
    <t>An EP may take an exclusion if any of the following apply:
(1) He or she does not diagnose or directly treat any reportable diseases for which data is collected by their jurisdiction's reportable disease system during the PI reporting period;
(2) He or she practices in a jurisdiction for which no PHA is capable of receiving electronic case reporting data in the specific standards required to meet the CEHRT definition at the start of the PI reporting period; or
(3) He or she practices in a jurisdiction where no PHA has declared readiness to receive electronic case reporting data as of six months prior to the start of the PI reporting period.</t>
  </si>
  <si>
    <r>
      <t xml:space="preserve">You must choose to report on the Stage 3 measure or exclusion. Make your selection in the yellow drop down box to the left. Remember, the EP must meet two or meet the exclusions for all five to pass the objective.
</t>
    </r>
    <r>
      <rPr>
        <b/>
        <sz val="11"/>
        <color indexed="10"/>
        <rFont val="Arial"/>
        <family val="2"/>
      </rPr>
      <t>Arizona Providers:</t>
    </r>
    <r>
      <rPr>
        <sz val="11"/>
        <color indexed="10"/>
        <rFont val="Arial"/>
        <family val="2"/>
      </rPr>
      <t xml:space="preserve"> All AZ EPs are not in a category of providers from which electronic case reporting data is collected.</t>
    </r>
  </si>
  <si>
    <t>Measure 4:</t>
  </si>
  <si>
    <t>Public Health Registry Reporting: The EP is in active engagement with a PHA to submit data to public health registries.</t>
  </si>
  <si>
    <t>An EP may take an exclusion if any of the following apply: 
(1) He or she does not diagnose or directly treat any disease or condition associated with a public health registry in their jurisdiction during the PI reporting period;
(2) He or she practices in a jurisdiction for which no PHA is capable of accepting electronic registry transactions in the specific standards required to meet the CEHRT definition at the start of the PI reporting period; or
(3) He or she practices in a jurisdiction where no PHA for which the EP is eligible to submit data has declared readiness to receive electronic registry transactions as of six months prior to the start of the PI reporting period.</t>
  </si>
  <si>
    <t>Measure 5:</t>
  </si>
  <si>
    <t>CDR Reporting: The EP is in active engagement to submit data to a CDR.</t>
  </si>
  <si>
    <t>An EP may take an exclusion if any of the following apply:
(1) He or she does not diagnose or directly treat any disease or condition associated with a CDR in their jurisdiction during the PI reporting period;
(2) He or she practices in a jurisdiction for which no CDR is capable of accepting electronic registry transactions in the specific standards required to meet the CEHRT definition at the start of the PI reporting period; or
(3) He or she practices in a jurisdiction where no CDR for which the EP is eligible to submit data has declared readiness to receive electronic registry transactions as of six months prior to the start of the PI reporting period.</t>
  </si>
  <si>
    <t xml:space="preserve">Yes </t>
  </si>
  <si>
    <t>Eligible Professional (EP) - PI Program</t>
  </si>
  <si>
    <t>2020 MEANINGFUL USE ATTESTATION FOR ELIGIBLE PROFESSIONAL</t>
  </si>
  <si>
    <t>eCQM Reporting Period Start:</t>
  </si>
  <si>
    <t>eCQM Reporting Period End:</t>
  </si>
  <si>
    <r>
      <t xml:space="preserve">Eligible Professionals (EP) must report calculated electronic clinical quality measures (eCQMs) directly from their certified EHR technology (CEHRT) as a requirement of the Medicaid PI Programs. 
(a)  EPs must report on all six (6) eCQMs in Program Year 2020. EPs must report on at least one (1) outcome measure. 
(b)  If no outcome measures, the EP must report on at least one (1) high priority measure.  
(c)  If no high priority measures, the EP must report on relevant measures to the EP's scope of practice. 
</t>
    </r>
    <r>
      <rPr>
        <b/>
        <i/>
        <sz val="11"/>
        <color indexed="10"/>
        <rFont val="Arial"/>
        <family val="2"/>
      </rPr>
      <t xml:space="preserve">
</t>
    </r>
    <r>
      <rPr>
        <sz val="11"/>
        <rFont val="Arial"/>
        <family val="2"/>
      </rPr>
      <t>- Outcome measures assess the results of healthcare that are experienced by patients: clinical events, recovery &amp; health status, and experiences in the health system, efficiency and cost.
- High priority measures are focused on specific health conditions that represent national public health priorities as determined by CMS.
- Relevant measures are based on the provider’s scope of practice and patient population.</t>
    </r>
  </si>
  <si>
    <t>Have you selected six eCQMs?</t>
  </si>
  <si>
    <t>Electronic Clinical Quality Measures</t>
  </si>
  <si>
    <t xml:space="preserve">Measure Title </t>
  </si>
  <si>
    <t>CMS eCQM ID</t>
  </si>
  <si>
    <t>Measure Description</t>
  </si>
  <si>
    <t>Measure Type Classification</t>
  </si>
  <si>
    <t>Numerator / Denominator</t>
  </si>
  <si>
    <t>Performance</t>
  </si>
  <si>
    <t>Measure Met?</t>
  </si>
  <si>
    <t>Childhood Immunization Status</t>
  </si>
  <si>
    <t>CMS117v8</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</si>
  <si>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</si>
  <si>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Process</t>
  </si>
  <si>
    <t>Diabetes: Hemoglobin A1c (HbA1c) Poor Control (&gt;9%)</t>
  </si>
  <si>
    <t>CMS122v8</t>
  </si>
  <si>
    <t>Percentage of patients 18‐75 years of age with diabetes who had hemoglobin A1c &gt; 9.0% during the measurement period</t>
  </si>
  <si>
    <t xml:space="preserve">Outcome Measure (O)
High Priority Measure (H)
Adult Core Measure (A) </t>
  </si>
  <si>
    <t>Cervical Cancer Screening</t>
  </si>
  <si>
    <t>CMS124v8</t>
  </si>
  <si>
    <r>
      <rPr>
        <sz val="9"/>
        <rFont val="Arial"/>
        <family val="2"/>
      </rPr>
      <t>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t>
    </r>
  </si>
  <si>
    <t>Breast Cancer Screening</t>
  </si>
  <si>
    <t>CMS125v8</t>
  </si>
  <si>
    <t>Percentage of women 50 ‐ 74 years of age who had a mammogram to screen for breast cancer</t>
  </si>
  <si>
    <t>Adult Core Measure (A)</t>
  </si>
  <si>
    <t>Pneumococcal Vaccination Status for Older Adults</t>
  </si>
  <si>
    <t>CMS127v8</t>
  </si>
  <si>
    <t>Percentage of patients 65 years of age and older who have ever received a pneumococcal vaccine</t>
  </si>
  <si>
    <t>‐</t>
  </si>
  <si>
    <t>Anti‐Depressant Medication Management</t>
  </si>
  <si>
    <t>CMS128v8</t>
  </si>
  <si>
    <r>
      <rPr>
        <sz val="9"/>
        <rFont val="Arial"/>
        <family val="2"/>
      </rPr>
      <t>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t>
    </r>
  </si>
  <si>
    <t>Prostate Cancer: Avoidance of Overuse of Bone Scan for Staging Low Risk Prostate Cancer Patients</t>
  </si>
  <si>
    <t>CMS129v9</t>
  </si>
  <si>
    <t>Percentage of patients, regardless of age, with a diagnosis of prostate cancer at low (or very low) risk of recurrence receiving interstitial prostate brachytherapy, OR external beam radiotherapy to the prostate, OR radical prostatectomy, OR cryotherapy who did not have a bone scan performed at any time since diagnosis of prostate cancer</t>
  </si>
  <si>
    <t>High Priority Measure (H)</t>
  </si>
  <si>
    <t>Colorectal Cancer Screening</t>
  </si>
  <si>
    <t>CMS130v8</t>
  </si>
  <si>
    <t>Percentage of patients 50‐75 years of age who had appropriate screening for colorectal cancer</t>
  </si>
  <si>
    <t>Diabetes: Eye Exam</t>
  </si>
  <si>
    <t>CMS131v8</t>
  </si>
  <si>
    <t>Percentage of patients 18 ‐ 75 years of age with diabetes who had a retinal or dilated eye exam by an eye care professional during the measurement period or a negative retinal or dilated eye exam (no evidence of retinopathy) in the 12 months prior to the measurement period</t>
  </si>
  <si>
    <t>Cataracts: 20/40 or Better Visual Acuity within 90 Days Following Cataract Surgery</t>
  </si>
  <si>
    <t>CMS133v8</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</si>
  <si>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</si>
  <si>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Outcome Measure (O)
High Priority Measure (H)</t>
  </si>
  <si>
    <t>Diabetes: Medical Attention for Nephropathy</t>
  </si>
  <si>
    <t>CMS134v8</t>
  </si>
  <si>
    <t>The percentage of patients 18‐75 years of age with diabetes who had a nephropathy screening test or evidence of nephropathy during the measurement period</t>
  </si>
  <si>
    <t>Heart Failure (HF): Angiotensin‐Converting Enzyme (ACE) Inhibitor or Angiotensin Receptor Blocker (ARB) Therapy for Left Ventricular Systolic Dysfunction (LVSD)</t>
  </si>
  <si>
    <t>CMS135v8</t>
  </si>
  <si>
    <t>Percentage of patients aged 18 years and older with a diagnosis of heart failure (HF) with a current or prior left ventricular ejection fraction (LVEF) &lt; 40% who were prescribed ACE inhibitor or ARB therapy either within a 12‐month period when seen in the outpatient setting OR at each hospital discharge</t>
  </si>
  <si>
    <r>
      <rPr>
        <sz val="9"/>
        <rFont val="Arial"/>
        <family val="2"/>
      </rPr>
      <t>Follow‐Up Care for Children Prescribed ADHD
Medication (ADD)</t>
    </r>
  </si>
  <si>
    <t>CMS136v9</t>
  </si>
  <si>
    <r>
      <rPr>
        <sz val="9"/>
        <rFont val="Arial"/>
        <family val="2"/>
      </rPr>
      <t>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t>
    </r>
  </si>
  <si>
    <t xml:space="preserve">Child Core Measure (C) </t>
  </si>
  <si>
    <t>Initiation and Engagement of Alcohol and Other Drug Dependence Treatment</t>
  </si>
  <si>
    <t>CMS137v8</t>
  </si>
  <si>
    <r>
      <rPr>
        <sz val="9"/>
        <rFont val="Arial"/>
        <family val="2"/>
      </rPr>
      <t>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t>
    </r>
  </si>
  <si>
    <t>Preventive Care and Screening: Tobacco Use: Screening and Cessation Intervention</t>
  </si>
  <si>
    <t>CMS138v8</t>
  </si>
  <si>
    <t>Percentage of patients aged 18 years and older who were screened for tobacco use one or more times within 24 months AND who received tobacco cessation intervention if identified as a tobacco user</t>
  </si>
  <si>
    <t>Falls: Screening for Future Fall Risk</t>
  </si>
  <si>
    <t>CMS139v8</t>
  </si>
  <si>
    <t>Percentage of patients 65 years of age and older who were screened for future fall risk during the measurement period</t>
  </si>
  <si>
    <t>Diabetic Retinopathy: Communication with the Physician Managing Ongoing Diabetes Care</t>
  </si>
  <si>
    <t>CMS142v8</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</si>
  <si>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</si>
  <si>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r>
      <rPr>
        <sz val="9"/>
        <rFont val="Arial"/>
        <family val="2"/>
      </rPr>
      <t>Primary Open‐Angle Glaucoma (POAG): Optic Nerve
Evaluation</t>
    </r>
  </si>
  <si>
    <t>CMS143v8</t>
  </si>
  <si>
    <r>
      <rPr>
        <sz val="9"/>
        <rFont val="Arial"/>
        <family val="2"/>
      </rPr>
      <t>Percentage of patients aged 18 years and older with a diagnosis of primary open‐angle glaucoma (POAG) who have an optic
nerve head evaluation during one or more office visits within 12 months</t>
    </r>
  </si>
  <si>
    <r>
      <rPr>
        <sz val="9"/>
        <rFont val="Arial"/>
        <family val="2"/>
      </rPr>
      <t>Heart Failure (HF): Beta‐Blocker Therapy for Left
Ventricular Systolic Dysfunction (LVSD)</t>
    </r>
  </si>
  <si>
    <t>CMS144v8</t>
  </si>
  <si>
    <t>Percentage of patients aged 18 years and older with a diagnosis of heart failure (HF) with a current or prior left ventricular ejection fraction (LVEF) &lt; 40% who were prescribed beta‐blocker therapy either within a 12‐month period when seen in the outpatient setting OR at each hospital discharge</t>
  </si>
  <si>
    <t>Coronary Artery Disease (CAD): Beta‐Blocker Therapy – Prior Myocardial Infarction (MI) or Left Ventricular Systolic Dysfunction (LVEF &lt; 40%)</t>
  </si>
  <si>
    <t>CMS145v8</t>
  </si>
  <si>
    <r>
      <rPr>
        <sz val="9"/>
        <rFont val="Arial"/>
        <family val="2"/>
      </rPr>
      <t>Percentage of patients aged 18 years and older with a diagnosis of coronary artery disease seen within a 12‐month period
who also have a prior MI or a current or prior LVEF &lt; 40% who were prescribed beta‐blocker therapy</t>
    </r>
  </si>
  <si>
    <t>Appropriate Testing for Children with Pharyngitis</t>
  </si>
  <si>
    <t>CMS146v8</t>
  </si>
  <si>
    <t>Percentage of children 3‐18 years of age who were diagnosed with pharyngitis, ordered an antibiotic and received a group A streptococcus (strep) test for the episode</t>
  </si>
  <si>
    <t>Preventive Care and Screening: Influenza Immunization</t>
  </si>
  <si>
    <t>CMS147v9</t>
  </si>
  <si>
    <t>Percentage of patients aged 6 months and older seen for a visit between October 1 and March 31 who received an influenza immunization OR who reported previous receipt of an influenza immunization</t>
  </si>
  <si>
    <t>Dementia: Cognitive Assessment</t>
  </si>
  <si>
    <t>CMS149v8</t>
  </si>
  <si>
    <r>
      <rPr>
        <sz val="9"/>
        <rFont val="Arial"/>
        <family val="2"/>
      </rPr>
      <t>Percentage of patients, regardless of age, with a diagnosis of dementia for whom an assessment of cognition is performed
and the results reviewed at least once within a 12‐month period</t>
    </r>
  </si>
  <si>
    <t>Chlamydia Screening for Women</t>
  </si>
  <si>
    <t>CMS153v8</t>
  </si>
  <si>
    <t>Percentage of women 16‐24 years of age who were identified as sexually active and who had at least one test for chlamydia during the measurement period</t>
  </si>
  <si>
    <t xml:space="preserve">Adult Core Measure (A) 
Child Core Measure (C) </t>
  </si>
  <si>
    <t>Appropriate Treatment for Children with Upper Respiratory Infection (URI)</t>
  </si>
  <si>
    <t>CMS154v8</t>
  </si>
  <si>
    <t>Percentage of children 3 months ‐ 18 years of age who were diagnosed with upper respiratory infection (URI) and were not dispensed an antibiotic prescription on or three days after the episode</t>
  </si>
  <si>
    <t>Weight Assessment and Counseling for Nutrition and Physical Activity for Children and Adolescents</t>
  </si>
  <si>
    <t>CMS155v8</t>
  </si>
  <si>
    <r>
      <rPr>
        <sz val="9"/>
        <rFont val="Arial"/>
        <family val="2"/>
      </rPr>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r>
  </si>
  <si>
    <t>Use of High‐Risk Medications in the Elderly</t>
  </si>
  <si>
    <t>CMS156v8</t>
  </si>
  <si>
    <r>
      <rPr>
        <sz val="9"/>
        <rFont val="Arial"/>
        <family val="2"/>
      </rPr>
      <t>Percentage of patients 65 years of age and older who were ordered high‐risk medications. Two rates are submitted.
1) Percentage of patients who were ordered at least one high‐risk medication
2) Percentage of patients who were ordered at least two of the same high‐risk medication</t>
    </r>
  </si>
  <si>
    <t>Oncology: Medical and Radiation – Pain Intensity Quantified</t>
  </si>
  <si>
    <t>CMS157v8</t>
  </si>
  <si>
    <t>Percentage of patient visits, regardless of patient age, with a diagnosis of cancer currently receiving chemotherapy or radiation therapy in which pain intensity is quantified</t>
  </si>
  <si>
    <t>Depression Remission at Twelve Months</t>
  </si>
  <si>
    <t>CMS159v8</t>
  </si>
  <si>
    <t>The percentage of adolescent patients 12 to 17 years of age and adult patients 18 years of age or older with major depression or dysthymia who reached remission 12 months (+/‐ 60 days) after an index event</t>
  </si>
  <si>
    <t>Adult Major Depressive Disorder (MDD): Suicide Risk Assessment</t>
  </si>
  <si>
    <t>CMS161v8</t>
  </si>
  <si>
    <t>Percentage of patients aged 18 years and older with a diagnosis of major depressive disorder (MDD) with a suicide risk assessment completed during the visit in which a new diagnosis or recurrent episode was identified</t>
  </si>
  <si>
    <t>Controlling High Blood Pressure</t>
  </si>
  <si>
    <t>CMS165v8</t>
  </si>
  <si>
    <r>
      <rPr>
        <sz val="9"/>
        <rFont val="Arial"/>
        <family val="2"/>
      </rPr>
      <t>Percentage of patients 18 ‐ 85 years of age who had a diagnosis of hypertension and whose blood pressure was adequately
controlled (&lt; 140/90 mmHg) during the measurement period</t>
    </r>
  </si>
  <si>
    <t>Outcome Measure (O)
High Priority Measure (H)
Adult Core Measure (A)</t>
  </si>
  <si>
    <t>Child and Adolescent Major Depressive Disorder (MDD): Suicide Risk Assessment</t>
  </si>
  <si>
    <t>CMS177v8</t>
  </si>
  <si>
    <t>Percentage of patient visits for those patients aged 6 through 17 years with a diagnosis of major depressive disorder with an assessment for suicide risk</t>
  </si>
  <si>
    <r>
      <rPr>
        <sz val="9"/>
        <rFont val="Arial"/>
        <family val="2"/>
      </rPr>
      <t>Preventive Care and Screening: Screening for High
Blood Pressure and Follow‐Up Documented</t>
    </r>
  </si>
  <si>
    <t>CMS22v8</t>
  </si>
  <si>
    <t>Percentage of patients aged 18 years and older seen during the reporting period who were screened for high blood pressure AND a recommended follow‐up plan is documented based on the current blood pressure (BP) reading as indicated</t>
  </si>
  <si>
    <t>Appropriate Use of DXA Scans in Women Under 65 Years Who Do Not Meet the Risk Factor Profile for Osteoporotic Fracture</t>
  </si>
  <si>
    <t>CMS249v2</t>
  </si>
  <si>
    <r>
      <rPr>
        <sz val="9"/>
        <rFont val="Arial"/>
        <family val="2"/>
      </rPr>
      <t>Percentage of female patients 50 to 64 years of age without select risk factors for osteoporotic fracture who received an
order for a dual‐energy x‐ray absorptiometry (DXA) scan during the measurement period.</t>
    </r>
  </si>
  <si>
    <r>
      <rPr>
        <sz val="9"/>
        <rFont val="Arial"/>
        <family val="2"/>
      </rPr>
      <t>Preventive Care and Screening: Screening for
Depression and Follow‐Up Plan</t>
    </r>
  </si>
  <si>
    <t>CMS2v9</t>
  </si>
  <si>
    <t>Percentage of patients aged 12 years and older screened for depression on the date of the encounter using an age appropriate standardized depression screening tool AND if positive, a follow‐up plan is documented on the date of the positive screen</t>
  </si>
  <si>
    <t>Statin Therapy for the Prevention and Treatment of Cardiovascular Disease</t>
  </si>
  <si>
    <t>CMS347v3</t>
  </si>
  <si>
    <r>
      <rPr>
        <sz val="9"/>
        <rFont val="Arial"/>
        <family val="2"/>
      </rPr>
      <t>Percentage of the following patients ‐ all considered at high risk of cardiovascular events ‐ who were prescribed or were on
statin therapy during the measurement period:
*Adults aged &gt;= 21 years who were previously diagnosed with or currently have an active diagnosis of clinical atherosclerotic cardiovascular disease (ASCVD); OR
*Adults aged &gt;= 21 years who have ever had a fasting or direct low‐density lipoprotein cholesterol (LDL‐C) level &gt;= 190 mg/dL or were previously diagnosed with or currently have an active diagnosis of familial or pure hypercholesterolemia; OR
*Adults aged 40‐75 years with a diagnosis of diabetes with a fasting or direct LDL‐C level of 70‐189 mg/dL</t>
    </r>
  </si>
  <si>
    <t>HIV Screening</t>
  </si>
  <si>
    <t>CMS349v2</t>
  </si>
  <si>
    <t>Percentage of patients 15‐65 years of age who have been tested for human immunodeficiency virus (HIV).</t>
  </si>
  <si>
    <t>Closing the Referral Loop: Receipt of Specialist Report</t>
  </si>
  <si>
    <t>CMS50v8</t>
  </si>
  <si>
    <t>Percentage of patients with referrals, regardless of age, for which the referring provider receives a report from the provider to whom the patient was referred</t>
  </si>
  <si>
    <t>Functional Status Assessment for Total Hip Replacement</t>
  </si>
  <si>
    <t>CMS56v8</t>
  </si>
  <si>
    <r>
      <rPr>
        <sz val="9"/>
        <rFont val="Arial"/>
        <family val="2"/>
      </rPr>
      <t>Percentage of patients 18 years of age and older who received an elective primary total hip arthroplasty (THA) and
completed a functional status assessment within 90 days prior to the surgery and in the 270‐365 days after the surgery</t>
    </r>
  </si>
  <si>
    <t>Bone Density Evaluation for Patients with Prostate Cancer and Receiving Androgen Deprivation Therapy</t>
  </si>
  <si>
    <t>CMS645v3</t>
  </si>
  <si>
    <t>Patients determined as having prostate cancer who are currently starting or undergoing androgen deprivation therapy (ADT), for an anticipated period of 12 months or greater (indicated by HCPCS code) and who receive an initial bone density evaluation. The bone density evaluation must be prior to the start of ADT or within 3 months of the start of ADT</t>
  </si>
  <si>
    <t>Functional Status Assessment for Total Knee Replacement</t>
  </si>
  <si>
    <t>CMS66v8</t>
  </si>
  <si>
    <t>Percentage of patients 18 years of age and older who received an elective primary total knee arthroplasty (TKA) who completed baseline and follow‐up patient‐reported and completed a functional status assessment within 90 days prior to the surgery and in the 270‐365 days after the surgery</t>
  </si>
  <si>
    <r>
      <rPr>
        <sz val="9"/>
        <rFont val="Arial"/>
        <family val="2"/>
      </rPr>
      <t>Preventive Care and Screening: Body Mass Index
(BMI) Screening and Follow‐Up Plan</t>
    </r>
  </si>
  <si>
    <t>CMS69v8</t>
  </si>
  <si>
    <r>
      <rPr>
        <sz val="9"/>
        <rFont val="Arial"/>
        <family val="2"/>
      </rPr>
      <t>Percentage of patients aged 18 years and older with a BMI documented during the current encounter or during the previous twelve months AND with a BMI outside of normal parameters, a follow‐up plan is documented during the encounter or during the previous twelve months of the current encounter
Normal Parameters: Age 18 years and older BMI =&gt; 18.5 and &lt; 25 kg/m2</t>
    </r>
  </si>
  <si>
    <t>Primary Caries Prevention Intervention as Offered by Primary Care Providers, including Dentists</t>
  </si>
  <si>
    <t>CMS74v9</t>
  </si>
  <si>
    <t>Percentage of children, age 0‐20 years, who received a fluoride varnish application during the measurement period</t>
  </si>
  <si>
    <t>Children Who Have Dental Decay or Cavities</t>
  </si>
  <si>
    <t>CMS75v8</t>
  </si>
  <si>
    <t>Percentage of children, age 0‐20 years, who have had tooth decay or cavities during the measurement period</t>
  </si>
  <si>
    <t>Functional Status Assessments for Congestive Heart Failure</t>
  </si>
  <si>
    <t>CMS90v9</t>
  </si>
  <si>
    <r>
      <rPr>
        <sz val="9"/>
        <rFont val="Arial"/>
        <family val="2"/>
      </rPr>
      <t>Percentage of patients 18 years of age and older with congestive heart failure who completed initial and follow‐up patient‐
reported functional status assessments</t>
    </r>
  </si>
  <si>
    <t>Documentation of Current Medications in the Medical Record</t>
  </si>
  <si>
    <t>CMS68v9</t>
  </si>
  <si>
    <t>Percentage of visits for patients aged 18 years and older for which the eligible professional or eligible clinician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</si>
  <si>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International Prostate Symptom Score (IPSS) or American Urological Association-Symptom Index (AUA-SI) Change 6-12 Months After Diagnosis of Benign Prostatic Hyperplasia</t>
  </si>
  <si>
    <t>CMS771v1</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</si>
  <si>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</si>
  <si>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Patient Reported Outcome</t>
  </si>
  <si>
    <t>Stage 3: Promoting Interoperability (PI) Objectives and Measures Attestation Resource Guide 2020</t>
  </si>
  <si>
    <t>PI Objectives</t>
  </si>
  <si>
    <t>Measures</t>
  </si>
  <si>
    <t>Threshold</t>
  </si>
  <si>
    <t>Doc Type</t>
  </si>
  <si>
    <t>Resources</t>
  </si>
  <si>
    <t>Protect electronic protected health information (ePHI) created or maintained by the CEHRT through the implementation of appropriate technical, administrative, and physical safeguards.</t>
  </si>
  <si>
    <t>Y/N</t>
  </si>
  <si>
    <t>SRA 
Report</t>
  </si>
  <si>
    <t>Documentation Retention Webinar</t>
  </si>
  <si>
    <t>Documentation Retention Tip Sheet</t>
  </si>
  <si>
    <t xml:space="preserve">SRA Webinar
</t>
  </si>
  <si>
    <t>2020 Security Risk Analysis Requirement Tip Sheet</t>
  </si>
  <si>
    <t>Tips for Completing a SRA</t>
  </si>
  <si>
    <t>Electronic Prescribing (eRX)</t>
  </si>
  <si>
    <t>More than 60 percent of all permissible prescriptions written by the eligible professional (EP) are queried for a drug formulary and transmitted electronically using CEHRT.</t>
  </si>
  <si>
    <t>&gt;60%</t>
  </si>
  <si>
    <t>EHR System Report</t>
  </si>
  <si>
    <t>eRX Webinar</t>
  </si>
  <si>
    <t>eRX Frequently Asked Questions</t>
  </si>
  <si>
    <t>Clinical Decision Support (CDS)</t>
  </si>
  <si>
    <r>
      <t xml:space="preserve">Implement five CDS interventions related to four or more quality measures at a relevant point in patient care for the entire Promoting Interoperability (PI) reporting period. Absent four CQMs related to an EP's scope of practice or patient population, the CDS interventions must be related to high-priority health conditions.
Note:  </t>
    </r>
    <r>
      <rPr>
        <sz val="7"/>
        <color indexed="30"/>
        <rFont val="Arial Narrow"/>
        <family val="2"/>
      </rPr>
      <t xml:space="preserve">Drug-Drug &amp; Drug-Allergy is not included in the five CDS. </t>
    </r>
  </si>
  <si>
    <t>CDS Documentation</t>
  </si>
  <si>
    <t>CDS Webinar</t>
  </si>
  <si>
    <t>CDS Frequently Asked Questions</t>
  </si>
  <si>
    <t>EP has enabled and implemented functionality for drug-drug and drug-allergy interaction checks for the entire PI reporting period.</t>
  </si>
  <si>
    <t>Drug Interaction Documentation</t>
  </si>
  <si>
    <t>More than 60% of medication orders created by the EP during the PI reporting period are recorded using CPOE.</t>
  </si>
  <si>
    <t>CPOE Webinar</t>
  </si>
  <si>
    <t>CPOE Frequently Asked Questions</t>
  </si>
  <si>
    <t>More than 60% of laboratory orders created by the EP during the PI reporting period are recorded using CPOE.</t>
  </si>
  <si>
    <t>More than 60% of diagnostic imaging orders created by the EP during the PI reporting period are recorded using CPOE.</t>
  </si>
  <si>
    <t>Patient Electronic Access</t>
  </si>
  <si>
    <t xml:space="preserve">More than 80 percent of all unique patients seen by the EP during the PI reporting period: 
(1) Patients are provided timely access to view online, download and transmit to a third party their health information and 
(2) The EP ensures the patient's health information is available for the patient (or patient-authorized representative) to access using any application of their choice that is configured to meet the technical specifications of the Applications Programming Interface (API) in the provider's CEHRT. </t>
  </si>
  <si>
    <t>&gt;80%</t>
  </si>
  <si>
    <t>EHR System Report
API Documentation</t>
  </si>
  <si>
    <t>Patient Electronic Access Webinar</t>
  </si>
  <si>
    <t>Patient Electronic Access Frequently Asked Questions</t>
  </si>
  <si>
    <t>The EP must use clinically relevant information from CEHRT to identify patient-specific educational resources and provide electronic access to those materials to more than 35 percent of unique patients seen by the EP during the PI (EHR) reporting period.</t>
  </si>
  <si>
    <t>&gt;35%</t>
  </si>
  <si>
    <t>Coordination of Care</t>
  </si>
  <si>
    <t>More than 5 percent of all unique patients (or their authorized representatives) seen by the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 
(3) A combination of (1) and (2)</t>
  </si>
  <si>
    <t>&gt;5%</t>
  </si>
  <si>
    <t>Coordination of Care Webinar</t>
  </si>
  <si>
    <t>Coordination of Care Frequently Asked Questions</t>
  </si>
  <si>
    <t>For more than 5 percent of all unique patients seen by the EP during the PI (EHR) reporting period, a secure message was sent using the electronic messaging function of CEHRT to the patient (or the patient-authorized representative), or in response to a secure message sent by the patient or their authorized representative.</t>
  </si>
  <si>
    <t>Patient generated health data or data from a non-clinical setting is incorporated into the CEHRT for more than 5 percent of all unique patients seen by the EP during the PI (EHR) reporting period.</t>
  </si>
  <si>
    <t xml:space="preserve">EHR System Report
Explanation detailing the patient generated health data that was used and how it was incorporated into the EP's CEHRT. </t>
  </si>
  <si>
    <t xml:space="preserve">Health Information Exchange </t>
  </si>
  <si>
    <t>&gt;50%</t>
  </si>
  <si>
    <t>HIE Webinar</t>
  </si>
  <si>
    <t>HIE Webinar Supplement on Transition of Care</t>
  </si>
  <si>
    <t>HIE Frequently Asked Questions</t>
  </si>
  <si>
    <t>&gt;40%</t>
  </si>
  <si>
    <t>Public Health Reporting</t>
  </si>
  <si>
    <r>
      <t xml:space="preserve">Immunization Registry Reporting - The EP is in active engagement with a Public Health Agency to </t>
    </r>
    <r>
      <rPr>
        <b/>
        <sz val="8"/>
        <color indexed="8"/>
        <rFont val="Arial Narrow"/>
        <family val="2"/>
      </rPr>
      <t xml:space="preserve">submit </t>
    </r>
    <r>
      <rPr>
        <sz val="8"/>
        <color indexed="8"/>
        <rFont val="Arial Narrow"/>
        <family val="2"/>
      </rPr>
      <t>immunization data and</t>
    </r>
    <r>
      <rPr>
        <b/>
        <sz val="8"/>
        <color indexed="8"/>
        <rFont val="Arial Narrow"/>
        <family val="2"/>
      </rPr>
      <t xml:space="preserve"> receive</t>
    </r>
    <r>
      <rPr>
        <sz val="8"/>
        <color indexed="8"/>
        <rFont val="Arial Narrow"/>
        <family val="2"/>
      </rPr>
      <t xml:space="preserve"> immunization forecasts and histories from the public health immunization registry/immunization information system (IIS).</t>
    </r>
  </si>
  <si>
    <t>Public Health Documents</t>
  </si>
  <si>
    <t>References:
(a)  State Registries (ADHS)</t>
  </si>
  <si>
    <t>AHCCCS Public Health Webinar</t>
  </si>
  <si>
    <t>Public Health Frequently Asked Questions</t>
  </si>
  <si>
    <t>ADHS Public Health Webinar</t>
  </si>
  <si>
    <t>Syndromic Surveillance Reporting - The EP is in active engagement with a PHA to submit syndromic surveillance data.</t>
  </si>
  <si>
    <t>https://www.azdhs.gov/preparedness/epidemiology-disease-control/meaningful-use/index.php</t>
  </si>
  <si>
    <t>Electronic Case Reporting - The EP is in active engagement with a PHA to submit case reporting of reportable conditions.</t>
  </si>
  <si>
    <t>(b)  CDC National Health Care Survey Registries:</t>
  </si>
  <si>
    <t>https://www.cdc.gov/nchs/dhcs/nhcs_registry_landing.htmc</t>
  </si>
  <si>
    <t>Public Health Registry Reporting - The EP is in active engagement with a PHA to submit data to public health registries.</t>
  </si>
  <si>
    <t xml:space="preserve">Public Health Documents
National Registry Documents
</t>
  </si>
  <si>
    <t>(c)  National Institute Health Registries:</t>
  </si>
  <si>
    <t>https://www.nih.gov/health-information/nih-clinical-research-trials-you/list-registries</t>
  </si>
  <si>
    <t>Clinical Data Registry (CDR) Reporting - The EP is in active engagement to submit data to a CDR.</t>
  </si>
  <si>
    <t xml:space="preserve">Public Health Documents
National Registry Documents
Specialized Registry Documents
</t>
  </si>
  <si>
    <t xml:space="preserve">Approved Qualified Clinical Data Registries </t>
  </si>
  <si>
    <t>ALL</t>
  </si>
  <si>
    <r>
      <t xml:space="preserve">In summary, Eligible Professionals (EPs) participating in the program are required to attest to Stage 3 requirements of the Medicaid PI Program. 
(a) EPs must have 2015 Edition CEHRT implemented.
(b) EPs must report on 8 objectives &amp; related measures.
     </t>
    </r>
    <r>
      <rPr>
        <sz val="8"/>
        <color theme="1" tint="-0.499984740745262"/>
        <rFont val="Wingdings"/>
        <charset val="2"/>
      </rPr>
      <t>þ</t>
    </r>
    <r>
      <rPr>
        <sz val="8"/>
        <color theme="1" tint="-0.499984740745262"/>
        <rFont val="Arial Narrow"/>
        <family val="2"/>
      </rPr>
      <t xml:space="preserve"> 5 objectives are percentage-based measures
     </t>
    </r>
    <r>
      <rPr>
        <sz val="8"/>
        <color theme="1" tint="-0.499984740745262"/>
        <rFont val="Wingdings"/>
        <charset val="2"/>
      </rPr>
      <t>þ</t>
    </r>
    <r>
      <rPr>
        <sz val="8"/>
        <color theme="1" tint="-0.499984740745262"/>
        <rFont val="Arial Narrow"/>
        <family val="2"/>
      </rPr>
      <t xml:space="preserve"> 3 objectives are yes/no measures
(c) If exclusions are selected, EPs must meet exclusion criteria.
(d) Must report on minimum required number and type of eCQMs.
(e) Must maintain at least 80% of unique patients’ data in CEHRT.
(f)  Must perform at least 50% of all encounters at CEHRT locations.
(g) Must meet all other eligibility requirements of the program.</t>
    </r>
  </si>
  <si>
    <t>See Above</t>
  </si>
  <si>
    <t>See above</t>
  </si>
  <si>
    <t>Stage 3 Webinar</t>
  </si>
  <si>
    <t>Stage 3 Frequently Asked Questions</t>
  </si>
  <si>
    <t>Electronic Clinical Quality Measures (eCQMs)</t>
  </si>
  <si>
    <t xml:space="preserve">Eligible Professionals (EP) must report calculated electronic clinical quality measures (eCQMs) directly from their certified EHR technology (CEHRT) as a requirement of the Medicaid PI Program. 
(a)  EPs must report on all six (6) eCQMs in Program Year 2020. EPs must report on at least one (1) outcome measure. 
(b)  If no outcome measures, the EP must report on at least one (1) high priority measure.  
(c)  If no high priority measures, the EP must report on relevant measures to the EP's scope of practice. </t>
  </si>
  <si>
    <t>eCQM Webinar</t>
  </si>
  <si>
    <t>eCQM Frequently Asked Questions</t>
  </si>
  <si>
    <t>CMS List of Available eCQMs</t>
  </si>
  <si>
    <t>Stage 3: Promoting Interoperability (PI) Objectives and Measures Exclusion Guide 2020</t>
  </si>
  <si>
    <t>#</t>
  </si>
  <si>
    <t>Compliance</t>
  </si>
  <si>
    <t>EP State Exceptions</t>
  </si>
  <si>
    <t>All EPs</t>
  </si>
  <si>
    <t>No Exceptions</t>
  </si>
  <si>
    <t>No Exclusions Available</t>
  </si>
  <si>
    <t>Electronic Prescribing</t>
  </si>
  <si>
    <t>Exclusion Available</t>
  </si>
  <si>
    <t>M1</t>
  </si>
  <si>
    <t>M2</t>
  </si>
  <si>
    <t>Computerized Provider Order Entry</t>
  </si>
  <si>
    <t>M1, M2, M3</t>
  </si>
  <si>
    <t>M1, M2</t>
  </si>
  <si>
    <t>Registry Reporting (PHR/CDR)</t>
  </si>
  <si>
    <t>Arizona Department of Health Services - State Public Health Agency</t>
  </si>
  <si>
    <r>
      <t>Immunization Registry Reporting</t>
    </r>
    <r>
      <rPr>
        <i/>
        <sz val="10"/>
        <color rgb="FFFF0000"/>
        <rFont val="Calibri"/>
        <family val="2"/>
      </rPr>
      <t>*</t>
    </r>
  </si>
  <si>
    <t>Syndromic Surveillance Reporting</t>
  </si>
  <si>
    <t xml:space="preserve">Exceptions  for Arizona  EPs </t>
  </si>
  <si>
    <t>Electronic Case Reporting</t>
  </si>
  <si>
    <t>M3</t>
  </si>
  <si>
    <r>
      <t>Public Health Registry Reporting</t>
    </r>
    <r>
      <rPr>
        <i/>
        <sz val="10"/>
        <color rgb="FFFF0000"/>
        <rFont val="Calibri"/>
        <family val="2"/>
      </rPr>
      <t>**</t>
    </r>
  </si>
  <si>
    <t>Exception for Arizona EPs &lt; 100 cancer  cases</t>
  </si>
  <si>
    <t>M4</t>
  </si>
  <si>
    <t>Exception for Arizona EPs not in Specialty List (7)</t>
  </si>
  <si>
    <t>Clinical Data Registry Reporting</t>
  </si>
  <si>
    <t>No Exceptions  (click link)</t>
  </si>
  <si>
    <t>M5</t>
  </si>
  <si>
    <t>*Immunization Registry Reporting requires Bi-directionality in order to meet the  measure.</t>
  </si>
  <si>
    <t xml:space="preserve">**Cancer Registry accepted for EP specialties:  Dermatologists, Gastroenterologists, Hematologists, Medical Oncologists, Radiation Oncologists, Surgeons and Urologists. </t>
  </si>
  <si>
    <t xml:space="preserve">Objective </t>
  </si>
  <si>
    <t>Exclusion 1</t>
  </si>
  <si>
    <t>Exclusion 2</t>
  </si>
  <si>
    <t>Exclusion 3</t>
  </si>
  <si>
    <t>Exclusion 4</t>
  </si>
  <si>
    <t xml:space="preserve">Exclusion 5 </t>
  </si>
  <si>
    <t>None</t>
  </si>
  <si>
    <t>&lt; 100 Permissible Prescriptions</t>
  </si>
  <si>
    <t>&lt; 10 Miles No Pharmacies</t>
  </si>
  <si>
    <t xml:space="preserve">None </t>
  </si>
  <si>
    <t>&lt; 100 Medications</t>
  </si>
  <si>
    <t>&lt; Laboratory</t>
  </si>
  <si>
    <t>&lt; 100 Diagnostic Imaging</t>
  </si>
  <si>
    <t>No Office Visits</t>
  </si>
  <si>
    <t>Broadband</t>
  </si>
  <si>
    <t xml:space="preserve">Coordination of Care </t>
  </si>
  <si>
    <t>&lt; 100 Transfer / Refer</t>
  </si>
  <si>
    <t>Registry Reporting 
     - Public Health Registry
     - Clinical Data Registry</t>
  </si>
  <si>
    <t xml:space="preserve">Do not Administer
Registry not Accepting
Readiness not Declared </t>
  </si>
  <si>
    <t>Data not Collected
Registry not Accepting
Readiness not Declared</t>
  </si>
  <si>
    <t xml:space="preserve">Do not Diagnose/Treat
Registry not Accepting
Readiness not Declared </t>
  </si>
  <si>
    <t>Note:  Additional documentation needed for exclusions.</t>
  </si>
  <si>
    <t>Measure 1</t>
  </si>
  <si>
    <t>Measure 2</t>
  </si>
  <si>
    <t>Measure 3</t>
  </si>
  <si>
    <t>Alternate Option 1</t>
  </si>
  <si>
    <t>Alternate Objective</t>
  </si>
  <si>
    <t>Alternate Option 2</t>
  </si>
  <si>
    <t>Alternate Exclusion</t>
  </si>
  <si>
    <t>Alternate Measure</t>
  </si>
  <si>
    <t>Exclusion for Measures 1 and 2</t>
  </si>
  <si>
    <t>Objective 3: CPOE</t>
  </si>
  <si>
    <t>Measure 1/Alt-Opt 1 Num:</t>
  </si>
  <si>
    <t>The number of orders in the denominator recorded using CPOE</t>
  </si>
  <si>
    <t>Measure 1/Alt-Opt 1 Den:</t>
  </si>
  <si>
    <t>Number of medication orders created by the EP during the EHR reporting period.</t>
  </si>
  <si>
    <t>Alt Opt 2 Num:</t>
  </si>
  <si>
    <t>Number of patients in the denominator that have at least one medication order entered using CPOE</t>
  </si>
  <si>
    <t>Alt Opt 2 Den:</t>
  </si>
  <si>
    <t>Number of unique patients with at least one medication in their medication list seen by the EP during the EHR reporting period.</t>
  </si>
  <si>
    <t>Measure 2 Num:</t>
  </si>
  <si>
    <t>Measure 2 Den:</t>
  </si>
  <si>
    <t>Number of  laboratory orders created by the EP during the EHR reporting period.</t>
  </si>
  <si>
    <t>Measure 3 Num:</t>
  </si>
  <si>
    <t>Measure 3 Den:</t>
  </si>
  <si>
    <t>Number of  radiology orders created by the EP during the EHR reporting period.</t>
  </si>
  <si>
    <t>Measure Num:</t>
  </si>
  <si>
    <t>The number of prescriptions in the denominator generated, queried for a drug formulary, and transmitted electronically using CEHRT.</t>
  </si>
  <si>
    <t>Measure Den:</t>
  </si>
  <si>
    <t>Number of permissible prescriptions written during the EHR reporting period for drugs requiring a prescription in order to be dispensed.</t>
  </si>
  <si>
    <t>Alt Measure Num:</t>
  </si>
  <si>
    <t>Number of prescriptions in the denominator generated and transmitted electronically.</t>
  </si>
  <si>
    <t>Alt Measure Den:</t>
  </si>
  <si>
    <t>Number of prescriptions written for drugs requiring a prescription in order to be dispensed other than controlled substances during the EHR reporting period.</t>
  </si>
  <si>
    <t>The number of transitions of care and referrals in the denominator where a summary of care record was created using CEHRT and exchanged electronically</t>
  </si>
  <si>
    <t>Number of transitions of care and referrals during the EHR reporting period for which the EP was the transferring or referring provider.</t>
  </si>
  <si>
    <t>Number of patients in the denominator who were provided patient-specific education resources identified by the CEHRT.</t>
  </si>
  <si>
    <t>Number of unique patients with office visits seen by the EP during the EHR reporting period.</t>
  </si>
  <si>
    <t>The number of transitions of care in the denominator where medication reconciliation was performed.</t>
  </si>
  <si>
    <t>Number of transitions of care during the EHR reporting period for which the EP was the receiving party of the transition.</t>
  </si>
  <si>
    <t>Measure 1 Num:</t>
  </si>
  <si>
    <t>The number of patients in the denominator who have access to view online, download and transmit their health information within 4 business days after the information is available to the EP.</t>
  </si>
  <si>
    <t>Measure 1 Den:</t>
  </si>
  <si>
    <t>Number of unique patients seen by the EP during the EHR reporting period.</t>
  </si>
  <si>
    <t>The number of patients in the denominator (or their authorized representatives) who view, download, or transmit to a third party their health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</si>
</sst>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0000"/>
  </numFmts>
  <fonts count="90">
    <font>
      <sz val="11"/>
      <color theme="1"/>
      <name val="Calibri"/>
      <family val="2"/>
      <scheme val="minor"/>
    </font>
    <font>
      <sz val="11"/>
      <color indexed="8"/>
      <name val="Calibri"/>
      <family val="2"/>
    </font>
    <font>
      <b/>
      <sz val="11"/>
      <color indexed="8"/>
      <name val="Arial"/>
      <family val="2"/>
    </font>
    <font>
      <sz val="11"/>
      <color indexed="8"/>
      <name val="Arial"/>
      <family val="2"/>
    </font>
    <font>
      <b/>
      <sz val="11"/>
      <color indexed="10"/>
      <name val="Arial"/>
      <family val="2"/>
    </font>
    <font>
      <sz val="11"/>
      <color indexed="8"/>
      <name val="Calibri"/>
      <family val="2"/>
    </font>
    <font>
      <sz val="12"/>
      <color indexed="8"/>
      <name val="Times New Roman"/>
      <family val="2"/>
    </font>
    <font>
      <sz val="10"/>
      <color indexed="8"/>
      <name val="Arial"/>
      <family val="2"/>
    </font>
    <font>
      <b/>
      <sz val="11"/>
      <name val="Arial"/>
      <family val="2"/>
    </font>
    <font>
      <b/>
      <sz val="10"/>
      <color indexed="8"/>
      <name val="Arial"/>
      <family val="2"/>
    </font>
    <font>
      <b/>
      <i/>
      <sz val="10"/>
      <color indexed="10"/>
      <name val="Arial"/>
      <family val="2"/>
    </font>
    <font>
      <sz val="11"/>
      <name val="Arial"/>
      <family val="2"/>
    </font>
    <font>
      <b/>
      <i/>
      <sz val="10"/>
      <color indexed="8"/>
      <name val="Arial"/>
      <family val="2"/>
    </font>
    <font>
      <b/>
      <u/>
      <sz val="16"/>
      <name val="Arial"/>
      <family val="2"/>
    </font>
    <font>
      <b/>
      <sz val="20"/>
      <color indexed="8"/>
      <name val="Arial"/>
      <family val="2"/>
    </font>
    <font>
      <sz val="12"/>
      <name val="Arial"/>
      <family val="2"/>
    </font>
    <font>
      <sz val="10"/>
      <name val="Arial"/>
      <family val="2"/>
    </font>
    <font>
      <b/>
      <i/>
      <sz val="11"/>
      <color indexed="10"/>
      <name val="Arial"/>
      <family val="2"/>
    </font>
    <font>
      <sz val="11"/>
      <color indexed="10"/>
      <name val="Arial"/>
      <family val="2"/>
    </font>
    <font>
      <b/>
      <sz val="12"/>
      <name val="Arial"/>
      <family val="2"/>
    </font>
    <font>
      <b/>
      <sz val="14"/>
      <name val="Arial"/>
      <family val="2"/>
    </font>
    <font>
      <b/>
      <sz val="10"/>
      <name val="Arial"/>
      <family val="2"/>
    </font>
    <font>
      <b/>
      <i/>
      <u/>
      <sz val="9"/>
      <color indexed="8"/>
      <name val="Arial"/>
      <family val="2"/>
    </font>
    <font>
      <sz val="9"/>
      <color indexed="8"/>
      <name val="Arial"/>
      <family val="2"/>
    </font>
    <font>
      <sz val="9"/>
      <name val="Arial"/>
      <family val="2"/>
    </font>
    <font>
      <b/>
      <sz val="9"/>
      <color indexed="8"/>
      <name val="Arial"/>
      <family val="2"/>
    </font>
    <font>
      <b/>
      <sz val="9"/>
      <color indexed="10"/>
      <name val="Arial"/>
      <family val="2"/>
    </font>
    <font>
      <b/>
      <sz val="9"/>
      <name val="Arial"/>
      <family val="2"/>
    </font>
    <font>
      <b/>
      <u/>
      <sz val="9"/>
      <color indexed="8"/>
      <name val="Arial"/>
      <family val="2"/>
    </font>
    <font>
      <b/>
      <i/>
      <sz val="9"/>
      <color indexed="10"/>
      <name val="Arial"/>
      <family val="2"/>
    </font>
    <font>
      <b/>
      <u/>
      <sz val="10"/>
      <name val="Arial"/>
      <family val="2"/>
    </font>
    <font>
      <b/>
      <sz val="10"/>
      <color indexed="10"/>
      <name val="Arial"/>
      <family val="2"/>
    </font>
    <font>
      <sz val="8"/>
      <color indexed="8"/>
      <name val="Arial Narrow"/>
      <family val="2"/>
    </font>
    <font>
      <sz val="7"/>
      <color indexed="30"/>
      <name val="Arial Narrow"/>
      <family val="2"/>
    </font>
    <font>
      <b/>
      <sz val="8"/>
      <color indexed="8"/>
      <name val="Arial Narrow"/>
      <family val="2"/>
    </font>
    <font>
      <b/>
      <i/>
      <sz val="9"/>
      <color indexed="8"/>
      <name val="Arial"/>
      <family val="2"/>
    </font>
    <font>
      <vertAlign val="superscript"/>
      <sz val="9"/>
      <color indexed="8"/>
      <name val="Arial"/>
      <family val="2"/>
    </font>
    <font>
      <b/>
      <vertAlign val="superscript"/>
      <sz val="9"/>
      <color indexed="10"/>
      <name val="Arial"/>
      <family val="2"/>
    </font>
    <font>
      <sz val="11"/>
      <color theme="1"/>
      <name val="Calibri"/>
      <family val="2"/>
      <scheme val="minor"/>
    </font>
    <font>
      <u/>
      <sz val="11"/>
      <color theme="10"/>
      <name val="Calibri"/>
      <family val="2"/>
      <scheme val="minor"/>
    </font>
    <font>
      <sz val="12"/>
      <color theme="1"/>
      <name val="Times New Roman"/>
      <family val="2"/>
    </font>
    <font>
      <sz val="10"/>
      <color theme="1"/>
      <name val="Arial"/>
      <family val="2"/>
    </font>
    <font>
      <sz val="11"/>
      <color theme="1"/>
      <name val="Arial"/>
      <family val="2"/>
    </font>
    <font>
      <b/>
      <sz val="11"/>
      <color theme="1"/>
      <name val="Arial"/>
      <family val="2"/>
    </font>
    <font>
      <sz val="11"/>
      <color theme="4" tint="0.39997558519241921"/>
      <name val="Arial"/>
      <family val="2"/>
    </font>
    <font>
      <b/>
      <sz val="10"/>
      <color rgb="FFFF0000"/>
      <name val="Arial"/>
      <family val="2"/>
    </font>
    <font>
      <sz val="10"/>
      <color theme="0"/>
      <name val="Arial"/>
      <family val="2"/>
    </font>
    <font>
      <sz val="11"/>
      <color theme="0"/>
      <name val="Arial"/>
      <family val="2"/>
    </font>
    <font>
      <b/>
      <sz val="11"/>
      <color rgb="FFFF0000"/>
      <name val="Arial"/>
      <family val="2"/>
    </font>
    <font>
      <sz val="11"/>
      <color rgb="FFFF0000"/>
      <name val="Arial"/>
      <family val="2"/>
    </font>
    <font>
      <sz val="10"/>
      <color rgb="FF000000"/>
      <name val="Arial"/>
      <family val="2"/>
    </font>
    <font>
      <b/>
      <sz val="9"/>
      <color rgb="FFFF0000"/>
      <name val="Arial"/>
      <family val="2"/>
    </font>
    <font>
      <b/>
      <sz val="9"/>
      <color theme="1"/>
      <name val="Arial"/>
      <family val="2"/>
    </font>
    <font>
      <sz val="9"/>
      <color theme="1"/>
      <name val="Calibri"/>
      <family val="2"/>
      <scheme val="minor"/>
    </font>
    <font>
      <b/>
      <u/>
      <sz val="10"/>
      <color theme="1"/>
      <name val="Arial"/>
      <family val="2"/>
    </font>
    <font>
      <sz val="10"/>
      <color rgb="FFFF0000"/>
      <name val="Arial"/>
      <family val="2"/>
    </font>
    <font>
      <b/>
      <sz val="10"/>
      <color theme="1"/>
      <name val="Arial"/>
      <family val="2"/>
    </font>
    <font>
      <sz val="8"/>
      <color theme="1" tint="-0.499984740745262"/>
      <name val="Arial Narrow"/>
      <family val="2"/>
    </font>
    <font>
      <b/>
      <sz val="9"/>
      <color theme="0"/>
      <name val="Calibri"/>
      <family val="2"/>
      <scheme val="minor"/>
    </font>
    <font>
      <sz val="9"/>
      <color theme="1"/>
      <name val="Arial"/>
      <family val="2"/>
    </font>
    <font>
      <b/>
      <u/>
      <sz val="11"/>
      <color theme="1"/>
      <name val="Arial"/>
      <family val="2"/>
    </font>
    <font>
      <b/>
      <sz val="10"/>
      <color theme="0"/>
      <name val="Arial Narrow"/>
      <family val="2"/>
    </font>
    <font>
      <b/>
      <sz val="10"/>
      <color theme="2"/>
      <name val="Arial Narrow"/>
      <family val="2"/>
    </font>
    <font>
      <sz val="11"/>
      <color theme="1" tint="0.14999847407452621"/>
      <name val="Calibri"/>
      <family val="2"/>
      <scheme val="minor"/>
    </font>
    <font>
      <b/>
      <sz val="10"/>
      <color rgb="FF000000"/>
      <name val="Arial"/>
      <family val="2"/>
    </font>
    <font>
      <b/>
      <sz val="10"/>
      <color rgb="FFFFFFFF"/>
      <name val="Arial"/>
      <family val="2"/>
    </font>
    <font>
      <b/>
      <sz val="8"/>
      <color rgb="FFFF0000"/>
      <name val="Arial"/>
      <family val="2"/>
    </font>
    <font>
      <b/>
      <i/>
      <sz val="12"/>
      <color rgb="FFFF0000"/>
      <name val="Arial"/>
      <family val="2"/>
    </font>
    <font>
      <b/>
      <sz val="9"/>
      <color rgb="FFFF0000"/>
      <name val="Calibri"/>
      <family val="2"/>
      <scheme val="minor"/>
    </font>
    <font>
      <b/>
      <sz val="9"/>
      <color theme="2"/>
      <name val="Arial"/>
      <family val="2"/>
    </font>
    <font>
      <b/>
      <i/>
      <sz val="11"/>
      <color rgb="FFFF0000"/>
      <name val="Arial"/>
      <family val="2"/>
    </font>
    <font>
      <b/>
      <sz val="12"/>
      <color theme="1"/>
      <name val="Arial Narrow"/>
      <family val="2"/>
    </font>
    <font>
      <sz val="11"/>
      <color theme="1" tint="-0.499984740745262"/>
      <name val="Calibri"/>
      <family val="2"/>
      <scheme val="minor"/>
    </font>
    <font>
      <sz val="9"/>
      <color theme="3"/>
      <name val="Arial"/>
      <family val="2"/>
    </font>
    <font>
      <b/>
      <sz val="12"/>
      <color theme="1" tint="-0.499984740745262"/>
      <name val="Arial Narrow"/>
      <family val="2"/>
    </font>
    <font>
      <i/>
      <sz val="10"/>
      <color rgb="FFFF0000"/>
      <name val="Calibri"/>
      <family val="2"/>
    </font>
    <font>
      <i/>
      <sz val="11"/>
      <color theme="1" tint="0.14999847407452621"/>
      <name val="Calibri"/>
      <family val="2"/>
      <scheme val="minor"/>
    </font>
    <font>
      <b/>
      <sz val="12"/>
      <color theme="1" tint="0.14999847407452621"/>
      <name val="Calibri"/>
      <family val="2"/>
      <scheme val="minor"/>
    </font>
    <font>
      <sz val="11"/>
      <color rgb="FFFF0000"/>
      <name val="Calibri"/>
      <family val="2"/>
      <scheme val="minor"/>
    </font>
    <font>
      <i/>
      <sz val="9"/>
      <color theme="3"/>
      <name val="Arial"/>
      <family val="2"/>
    </font>
    <font>
      <sz val="9"/>
      <color theme="3"/>
      <name val="Wingdings"/>
      <charset val="2"/>
    </font>
    <font>
      <b/>
      <i/>
      <sz val="9"/>
      <color theme="3"/>
      <name val="Arial"/>
      <family val="2"/>
    </font>
    <font>
      <b/>
      <sz val="12"/>
      <color theme="2"/>
      <name val="Arial Narrow"/>
      <family val="2"/>
    </font>
    <font>
      <sz val="12"/>
      <color theme="1" tint="0.14999847407452621"/>
      <name val="Calibri"/>
      <family val="2"/>
      <scheme val="minor"/>
    </font>
    <font>
      <b/>
      <i/>
      <sz val="9"/>
      <color theme="3"/>
      <name val="Wingdings"/>
      <charset val="2"/>
    </font>
    <font>
      <sz val="8"/>
      <color theme="1" tint="-0.499984740745262"/>
      <name val="Wingdings"/>
      <charset val="2"/>
    </font>
    <font>
      <i/>
      <sz val="9"/>
      <color rgb="FF0070C0"/>
      <name val="Arial"/>
      <family val="2"/>
    </font>
    <font>
      <i/>
      <sz val="9"/>
      <color rgb="FF0070C0"/>
      <name val="Wingdings 3"/>
      <family val="1"/>
      <charset val="2"/>
    </font>
    <font>
      <sz val="9"/>
      <color rgb="FF0070C0"/>
      <name val="Arial"/>
      <family val="2"/>
    </font>
    <font>
      <b/>
      <sz val="12"/>
      <color rgb="FFFF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CE6F1"/>
        <bgColor indexed="64"/>
      </patternFill>
    </fill>
    <fill>
      <patternFill patternType="solid">
        <fgColor theme="0" tint="-4.9989318521683403E-2"/>
        <bgColor indexed="64"/>
      </patternFill>
    </fill>
    <fill>
      <patternFill patternType="solid">
        <fgColor rgb="FF318DCC"/>
        <bgColor indexed="64"/>
      </patternFill>
    </fill>
    <fill>
      <patternFill patternType="solid">
        <fgColor theme="3" tint="0.79998168889431442"/>
        <bgColor indexed="64"/>
      </patternFill>
    </fill>
    <fill>
      <patternFill patternType="solid">
        <fgColor rgb="FFFFC000"/>
        <bgColor indexed="64"/>
      </patternFill>
    </fill>
    <fill>
      <patternFill patternType="solid">
        <fgColor rgb="FF318DCC"/>
        <bgColor rgb="FF000000"/>
      </patternFill>
    </fill>
    <fill>
      <patternFill patternType="solid">
        <fgColor theme="6"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theme="4" tint="0.59999389629810485"/>
        <bgColor indexed="64"/>
      </patternFill>
    </fill>
  </fills>
  <borders count="43">
    <border>
      <left/>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style="medium">
        <color indexed="64"/>
      </left>
      <right style="thin">
        <color indexed="64"/>
      </right>
      <top/>
      <bottom/>
      <diagonal/>
    </border>
  </borders>
  <cellStyleXfs count="53">
    <xf numFmtId="0" fontId="0" fillId="0" borderId="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9" fillId="0" borderId="0" applyNumberFormat="0" applyFill="0" applyBorder="0" applyAlignment="0" applyProtection="0"/>
    <xf numFmtId="0" fontId="16" fillId="0" borderId="0"/>
    <xf numFmtId="0" fontId="40" fillId="0" borderId="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90">
    <xf numFmtId="0" fontId="0" fillId="0" borderId="0" xfId="0"/>
    <xf numFmtId="0" fontId="41" fillId="0" borderId="0" xfId="0" applyFont="1"/>
    <xf numFmtId="0" fontId="3" fillId="0" borderId="0" xfId="0" applyFont="1" applyProtection="1"/>
    <xf numFmtId="0" fontId="7" fillId="0" borderId="0" xfId="0" applyFont="1" applyBorder="1" applyProtection="1"/>
    <xf numFmtId="0" fontId="7" fillId="0" borderId="0" xfId="0" applyFont="1" applyProtection="1"/>
    <xf numFmtId="0" fontId="10" fillId="0" borderId="0" xfId="0" applyFont="1" applyBorder="1" applyAlignment="1" applyProtection="1">
      <alignment horizontal="left" wrapText="1"/>
    </xf>
    <xf numFmtId="49" fontId="8" fillId="0" borderId="0" xfId="0" applyNumberFormat="1" applyFont="1" applyBorder="1" applyAlignment="1" applyProtection="1">
      <alignment horizontal="left" wrapText="1"/>
    </xf>
    <xf numFmtId="0" fontId="2" fillId="0" borderId="0" xfId="0" applyFont="1" applyBorder="1" applyAlignment="1" applyProtection="1">
      <alignment horizontal="left" vertical="top" wrapText="1"/>
    </xf>
    <xf numFmtId="0" fontId="12" fillId="0" borderId="0" xfId="0" applyFont="1" applyBorder="1" applyAlignment="1" applyProtection="1">
      <alignment horizontal="left" vertical="center"/>
    </xf>
    <xf numFmtId="0" fontId="42" fillId="0" borderId="0" xfId="0" applyFont="1" applyBorder="1" applyAlignment="1" applyProtection="1">
      <alignment horizontal="left" wrapText="1"/>
    </xf>
    <xf numFmtId="0" fontId="9" fillId="0" borderId="0" xfId="0" applyFont="1" applyAlignment="1" applyProtection="1">
      <alignment vertical="top" wrapText="1"/>
    </xf>
    <xf numFmtId="0" fontId="43" fillId="0" borderId="0" xfId="0" applyFont="1"/>
    <xf numFmtId="0" fontId="0" fillId="0" borderId="0" xfId="0" applyAlignment="1"/>
    <xf numFmtId="0" fontId="43" fillId="0" borderId="0" xfId="0" applyFont="1" applyAlignment="1"/>
    <xf numFmtId="0" fontId="42" fillId="0" borderId="0" xfId="0" applyFont="1" applyBorder="1" applyProtection="1"/>
    <xf numFmtId="0" fontId="8" fillId="0" borderId="0" xfId="0" applyFont="1" applyBorder="1" applyAlignment="1" applyProtection="1"/>
    <xf numFmtId="0" fontId="8" fillId="0" borderId="0" xfId="0" applyFont="1" applyBorder="1" applyAlignment="1" applyProtection="1">
      <alignment vertical="center"/>
    </xf>
    <xf numFmtId="49" fontId="8" fillId="0" borderId="0" xfId="0" applyNumberFormat="1"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7" fillId="0" borderId="0" xfId="0" applyFont="1" applyAlignment="1" applyProtection="1">
      <alignment vertical="center"/>
    </xf>
    <xf numFmtId="0" fontId="3" fillId="0" borderId="0" xfId="0" applyFont="1" applyFill="1" applyProtection="1"/>
    <xf numFmtId="0" fontId="17" fillId="0" borderId="0" xfId="0" applyFont="1" applyBorder="1" applyAlignment="1" applyProtection="1">
      <alignment horizontal="left" wrapText="1"/>
    </xf>
    <xf numFmtId="0" fontId="3" fillId="0" borderId="0" xfId="0" applyFont="1" applyBorder="1" applyAlignment="1" applyProtection="1">
      <alignment vertical="center"/>
    </xf>
    <xf numFmtId="0" fontId="3" fillId="0" borderId="0" xfId="15" applyFont="1" applyBorder="1" applyAlignment="1" applyProtection="1">
      <alignment vertical="center"/>
    </xf>
    <xf numFmtId="0" fontId="3" fillId="0" borderId="0" xfId="15" applyFont="1" applyAlignment="1" applyProtection="1">
      <alignment vertical="center"/>
    </xf>
    <xf numFmtId="0" fontId="3" fillId="3" borderId="1" xfId="15" applyFont="1" applyFill="1" applyBorder="1" applyAlignment="1" applyProtection="1">
      <alignment vertical="center"/>
    </xf>
    <xf numFmtId="0" fontId="3" fillId="0" borderId="0" xfId="0" applyFont="1" applyAlignment="1" applyProtection="1">
      <alignment vertical="center"/>
    </xf>
    <xf numFmtId="0" fontId="44" fillId="0" borderId="0" xfId="15" applyFont="1" applyAlignment="1" applyProtection="1">
      <alignment vertical="center"/>
    </xf>
    <xf numFmtId="0" fontId="0" fillId="0" borderId="0" xfId="0" applyAlignment="1" applyProtection="1">
      <alignment vertical="center"/>
    </xf>
    <xf numFmtId="0" fontId="3" fillId="0" borderId="2" xfId="15" applyFont="1" applyBorder="1" applyAlignment="1" applyProtection="1">
      <alignment vertical="center"/>
    </xf>
    <xf numFmtId="0" fontId="3" fillId="0" borderId="3" xfId="15" applyFont="1" applyBorder="1" applyAlignment="1" applyProtection="1">
      <alignment vertical="center"/>
    </xf>
    <xf numFmtId="0" fontId="0" fillId="0" borderId="0" xfId="0" applyBorder="1" applyAlignment="1" applyProtection="1">
      <alignment vertical="center"/>
    </xf>
    <xf numFmtId="0" fontId="2" fillId="0" borderId="4" xfId="15" applyFont="1" applyBorder="1" applyAlignment="1" applyProtection="1">
      <alignment vertical="center" wrapText="1"/>
    </xf>
    <xf numFmtId="0" fontId="45" fillId="0" borderId="5" xfId="0" applyFont="1" applyFill="1" applyBorder="1" applyAlignment="1" applyProtection="1">
      <alignment vertical="center"/>
    </xf>
    <xf numFmtId="0" fontId="45" fillId="0" borderId="6" xfId="15" applyFont="1" applyFill="1" applyBorder="1" applyAlignment="1" applyProtection="1">
      <alignment vertical="center"/>
    </xf>
    <xf numFmtId="0" fontId="2" fillId="0" borderId="2" xfId="17" applyFont="1" applyFill="1" applyBorder="1" applyAlignment="1" applyProtection="1">
      <alignment vertical="center"/>
    </xf>
    <xf numFmtId="0" fontId="3" fillId="3" borderId="7" xfId="15" applyFont="1" applyFill="1" applyBorder="1" applyAlignment="1" applyProtection="1">
      <alignment vertical="center"/>
    </xf>
    <xf numFmtId="0" fontId="45" fillId="0" borderId="5" xfId="15" applyFont="1" applyFill="1" applyBorder="1" applyAlignment="1" applyProtection="1">
      <alignment vertical="center"/>
    </xf>
    <xf numFmtId="0" fontId="3" fillId="3" borderId="8" xfId="15" applyFont="1" applyFill="1" applyBorder="1" applyAlignment="1" applyProtection="1">
      <alignment vertical="center"/>
    </xf>
    <xf numFmtId="0" fontId="42" fillId="3" borderId="1" xfId="0" applyFont="1" applyFill="1" applyBorder="1" applyAlignment="1" applyProtection="1">
      <alignment vertical="center"/>
    </xf>
    <xf numFmtId="0" fontId="42" fillId="3" borderId="1" xfId="0" applyFont="1" applyFill="1" applyBorder="1" applyAlignment="1" applyProtection="1">
      <alignment vertical="center" wrapText="1"/>
    </xf>
    <xf numFmtId="0" fontId="42" fillId="3" borderId="7" xfId="0" applyFont="1" applyFill="1" applyBorder="1" applyAlignment="1" applyProtection="1">
      <alignment vertical="center"/>
    </xf>
    <xf numFmtId="0" fontId="42" fillId="3" borderId="8" xfId="0" applyFont="1" applyFill="1" applyBorder="1" applyAlignment="1" applyProtection="1">
      <alignment vertical="center"/>
    </xf>
    <xf numFmtId="0" fontId="42" fillId="0" borderId="0" xfId="0" applyFont="1" applyFill="1" applyAlignment="1" applyProtection="1">
      <alignment vertical="center"/>
    </xf>
    <xf numFmtId="0" fontId="3" fillId="0" borderId="0" xfId="0" applyFont="1" applyAlignment="1" applyProtection="1">
      <alignment wrapText="1"/>
    </xf>
    <xf numFmtId="0" fontId="3" fillId="0" borderId="9" xfId="15" applyFont="1" applyBorder="1" applyAlignment="1" applyProtection="1">
      <alignment vertical="center"/>
    </xf>
    <xf numFmtId="0" fontId="7" fillId="0" borderId="0" xfId="0" applyFont="1" applyAlignment="1" applyProtection="1">
      <alignment horizontal="left" vertical="center"/>
    </xf>
    <xf numFmtId="0" fontId="3" fillId="0" borderId="0" xfId="15" applyFont="1" applyBorder="1" applyAlignment="1" applyProtection="1">
      <alignment horizontal="left" vertical="center"/>
    </xf>
    <xf numFmtId="0" fontId="3" fillId="0" borderId="0" xfId="0" applyFont="1" applyAlignment="1" applyProtection="1">
      <alignment horizontal="left" vertical="center"/>
    </xf>
    <xf numFmtId="49" fontId="7" fillId="0" borderId="0" xfId="0" applyNumberFormat="1" applyFont="1" applyProtection="1"/>
    <xf numFmtId="0" fontId="7" fillId="0" borderId="0" xfId="0" applyFont="1" applyFill="1" applyAlignment="1" applyProtection="1">
      <alignment horizontal="left" vertical="center"/>
    </xf>
    <xf numFmtId="0" fontId="46" fillId="0" borderId="0" xfId="0" applyFont="1" applyFill="1" applyAlignment="1" applyProtection="1">
      <alignment horizontal="left" vertical="center"/>
    </xf>
    <xf numFmtId="0" fontId="3" fillId="0" borderId="0" xfId="15" applyFont="1" applyFill="1" applyAlignment="1" applyProtection="1">
      <alignment horizontal="left" vertical="center"/>
    </xf>
    <xf numFmtId="0" fontId="3" fillId="0" borderId="0" xfId="15"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Fill="1" applyAlignment="1" applyProtection="1">
      <alignment horizontal="left" vertical="center"/>
    </xf>
    <xf numFmtId="0" fontId="15" fillId="0" borderId="0" xfId="0" applyFont="1" applyBorder="1" applyAlignment="1" applyProtection="1">
      <alignment vertical="center" wrapText="1"/>
    </xf>
    <xf numFmtId="49" fontId="16" fillId="0" borderId="0" xfId="0" applyNumberFormat="1" applyFont="1" applyBorder="1" applyAlignment="1" applyProtection="1">
      <alignment vertical="center" wrapText="1"/>
    </xf>
    <xf numFmtId="0" fontId="0" fillId="0" borderId="0" xfId="0" applyBorder="1" applyProtection="1"/>
    <xf numFmtId="0" fontId="0" fillId="0" borderId="0" xfId="0" applyProtection="1"/>
    <xf numFmtId="9" fontId="47" fillId="4" borderId="0" xfId="24" applyFont="1" applyFill="1" applyBorder="1" applyAlignment="1" applyProtection="1">
      <alignment vertical="center"/>
    </xf>
    <xf numFmtId="0" fontId="42" fillId="0" borderId="0" xfId="0" applyFont="1" applyBorder="1" applyAlignment="1" applyProtection="1">
      <alignment vertical="center"/>
    </xf>
    <xf numFmtId="0" fontId="42" fillId="0" borderId="0" xfId="0" applyFont="1" applyAlignment="1" applyProtection="1">
      <alignment vertical="center"/>
    </xf>
    <xf numFmtId="0" fontId="2" fillId="0" borderId="0" xfId="0" applyFont="1" applyFill="1" applyBorder="1" applyAlignment="1" applyProtection="1">
      <alignment horizontal="center" vertical="center"/>
    </xf>
    <xf numFmtId="0" fontId="42" fillId="0" borderId="0" xfId="0" applyFont="1" applyBorder="1" applyAlignment="1" applyProtection="1">
      <alignment horizontal="left" vertical="top" wrapText="1"/>
    </xf>
    <xf numFmtId="0" fontId="48"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0" fontId="42" fillId="0" borderId="0" xfId="0" applyFont="1" applyFill="1" applyAlignment="1" applyProtection="1">
      <alignment vertical="top"/>
    </xf>
    <xf numFmtId="0" fontId="42" fillId="0" borderId="4" xfId="0" applyFont="1" applyBorder="1" applyAlignment="1" applyProtection="1">
      <alignment vertical="center"/>
    </xf>
    <xf numFmtId="0" fontId="42" fillId="0" borderId="0" xfId="0" applyFont="1" applyAlignment="1" applyProtection="1">
      <alignment vertical="center" wrapText="1"/>
    </xf>
    <xf numFmtId="0" fontId="45" fillId="0" borderId="6" xfId="0" applyFont="1" applyFill="1" applyBorder="1" applyAlignment="1" applyProtection="1">
      <alignment vertical="center"/>
    </xf>
    <xf numFmtId="0" fontId="42" fillId="0" borderId="2" xfId="0" applyFont="1" applyBorder="1" applyAlignment="1" applyProtection="1">
      <alignment vertical="center"/>
    </xf>
    <xf numFmtId="0" fontId="45" fillId="0" borderId="10" xfId="0" applyFont="1" applyFill="1" applyBorder="1" applyAlignment="1" applyProtection="1">
      <alignment vertical="center"/>
    </xf>
    <xf numFmtId="0" fontId="42" fillId="0" borderId="9" xfId="0" applyFont="1" applyBorder="1" applyAlignment="1" applyProtection="1">
      <alignment vertical="center"/>
    </xf>
    <xf numFmtId="0" fontId="42" fillId="0" borderId="11" xfId="0" applyFont="1" applyBorder="1" applyAlignment="1" applyProtection="1">
      <alignment vertical="center"/>
    </xf>
    <xf numFmtId="0" fontId="45" fillId="0" borderId="5" xfId="0" applyFont="1" applyFill="1" applyBorder="1" applyAlignment="1" applyProtection="1">
      <alignment vertical="center" wrapText="1"/>
    </xf>
    <xf numFmtId="0" fontId="42" fillId="0" borderId="2" xfId="0" applyFont="1" applyBorder="1" applyAlignment="1" applyProtection="1">
      <alignment horizontal="left" vertical="center" wrapText="1"/>
    </xf>
    <xf numFmtId="0" fontId="49" fillId="0" borderId="3" xfId="0" applyFont="1" applyBorder="1" applyAlignment="1" applyProtection="1">
      <alignment vertical="center" wrapText="1"/>
    </xf>
    <xf numFmtId="0" fontId="42" fillId="0" borderId="9" xfId="0" applyFont="1" applyBorder="1" applyAlignment="1" applyProtection="1">
      <alignment horizontal="left" vertical="center" wrapText="1"/>
    </xf>
    <xf numFmtId="0" fontId="42" fillId="0" borderId="0" xfId="0" applyFont="1" applyBorder="1" applyAlignment="1" applyProtection="1">
      <alignment vertical="center" wrapText="1"/>
    </xf>
    <xf numFmtId="0" fontId="42" fillId="0" borderId="3" xfId="0" applyFont="1" applyBorder="1" applyAlignment="1" applyProtection="1">
      <alignment vertical="center"/>
    </xf>
    <xf numFmtId="0" fontId="41" fillId="0" borderId="5" xfId="0" applyFont="1" applyFill="1" applyBorder="1" applyAlignment="1" applyProtection="1">
      <alignment vertical="center"/>
    </xf>
    <xf numFmtId="0" fontId="41" fillId="0" borderId="0" xfId="0" applyFont="1" applyBorder="1" applyAlignment="1" applyProtection="1">
      <alignment vertical="center"/>
    </xf>
    <xf numFmtId="0" fontId="41" fillId="0" borderId="0" xfId="0" applyFont="1" applyFill="1" applyAlignment="1" applyProtection="1">
      <alignment vertical="center"/>
    </xf>
    <xf numFmtId="0" fontId="15"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Alignment="1" applyProtection="1">
      <alignment horizontal="left" vertical="center"/>
    </xf>
    <xf numFmtId="0" fontId="3" fillId="0" borderId="0" xfId="15" applyFont="1" applyAlignment="1" applyProtection="1">
      <alignment horizontal="left" vertical="center"/>
    </xf>
    <xf numFmtId="0" fontId="4" fillId="0" borderId="0" xfId="15" applyFont="1" applyBorder="1" applyAlignment="1" applyProtection="1">
      <alignment horizontal="left" vertical="center" wrapText="1"/>
    </xf>
    <xf numFmtId="10" fontId="8" fillId="0" borderId="0" xfId="15" applyNumberFormat="1" applyFont="1" applyBorder="1" applyAlignment="1" applyProtection="1">
      <alignment horizontal="center" vertical="center" wrapText="1"/>
    </xf>
    <xf numFmtId="0" fontId="3" fillId="0" borderId="0" xfId="15" applyFont="1" applyBorder="1" applyAlignment="1" applyProtection="1">
      <alignment horizontal="left" vertical="center" wrapText="1"/>
    </xf>
    <xf numFmtId="0" fontId="2" fillId="0" borderId="0" xfId="15" applyFont="1" applyBorder="1" applyAlignment="1" applyProtection="1">
      <alignment horizontal="center" vertical="center" wrapText="1"/>
    </xf>
    <xf numFmtId="0" fontId="14" fillId="0" borderId="0" xfId="15" applyFont="1" applyFill="1" applyBorder="1" applyAlignment="1" applyProtection="1">
      <alignment horizontal="left" vertical="center"/>
    </xf>
    <xf numFmtId="0" fontId="3" fillId="0" borderId="0" xfId="15" applyFont="1" applyAlignment="1" applyProtection="1">
      <alignment horizontal="left" vertical="top"/>
    </xf>
    <xf numFmtId="0" fontId="2" fillId="0" borderId="0" xfId="15" applyFont="1" applyAlignment="1" applyProtection="1">
      <alignment horizontal="center" vertical="top"/>
    </xf>
    <xf numFmtId="10" fontId="8" fillId="0" borderId="0" xfId="15" applyNumberFormat="1" applyFont="1" applyAlignment="1" applyProtection="1">
      <alignment horizontal="center" vertical="top"/>
    </xf>
    <xf numFmtId="0" fontId="7" fillId="0" borderId="0" xfId="0" applyFont="1" applyFill="1" applyBorder="1" applyAlignment="1" applyProtection="1">
      <alignment horizontal="left" vertical="center"/>
    </xf>
    <xf numFmtId="0" fontId="44" fillId="0" borderId="0" xfId="15" applyFont="1" applyFill="1" applyBorder="1" applyAlignment="1" applyProtection="1">
      <alignment horizontal="left" vertical="center"/>
    </xf>
    <xf numFmtId="0" fontId="2" fillId="0" borderId="0" xfId="15"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50" fillId="0" borderId="0" xfId="0" applyNumberFormat="1" applyFont="1" applyFill="1" applyBorder="1" applyAlignment="1" applyProtection="1"/>
    <xf numFmtId="0" fontId="50" fillId="0" borderId="0" xfId="0" applyFont="1" applyFill="1" applyBorder="1" applyProtection="1"/>
    <xf numFmtId="0" fontId="22" fillId="2" borderId="0" xfId="0" applyFont="1" applyFill="1" applyBorder="1" applyAlignment="1" applyProtection="1">
      <alignment vertical="top"/>
    </xf>
    <xf numFmtId="0" fontId="23" fillId="0" borderId="0" xfId="0" applyFont="1" applyBorder="1" applyProtection="1"/>
    <xf numFmtId="0" fontId="23" fillId="0" borderId="0" xfId="0" applyFont="1" applyProtection="1"/>
    <xf numFmtId="0" fontId="51" fillId="0" borderId="0" xfId="0" applyFont="1" applyBorder="1" applyProtection="1"/>
    <xf numFmtId="10" fontId="27" fillId="4" borderId="12" xfId="24" applyNumberFormat="1" applyFont="1" applyFill="1" applyBorder="1" applyAlignment="1" applyProtection="1">
      <alignment horizontal="center"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center"/>
    </xf>
    <xf numFmtId="0" fontId="23" fillId="0" borderId="0" xfId="0" applyFont="1" applyFill="1" applyBorder="1" applyProtection="1"/>
    <xf numFmtId="0" fontId="23" fillId="0" borderId="12" xfId="0" applyFont="1" applyFill="1" applyBorder="1" applyAlignment="1" applyProtection="1">
      <alignment horizontal="center"/>
    </xf>
    <xf numFmtId="0" fontId="23" fillId="0" borderId="0" xfId="0" applyFont="1" applyFill="1" applyProtection="1"/>
    <xf numFmtId="0" fontId="25" fillId="0" borderId="0" xfId="0" applyFont="1" applyFill="1" applyBorder="1" applyAlignment="1" applyProtection="1">
      <alignment wrapText="1"/>
    </xf>
    <xf numFmtId="0" fontId="23" fillId="0" borderId="0" xfId="0" applyFont="1" applyFill="1" applyBorder="1" applyAlignment="1" applyProtection="1">
      <alignment wrapText="1"/>
    </xf>
    <xf numFmtId="0" fontId="25" fillId="0" borderId="0" xfId="0" applyFont="1" applyBorder="1" applyProtection="1"/>
    <xf numFmtId="0" fontId="29" fillId="0" borderId="0" xfId="0" applyFont="1" applyBorder="1" applyAlignment="1" applyProtection="1">
      <alignment horizontal="left" wrapText="1"/>
    </xf>
    <xf numFmtId="0" fontId="24" fillId="0" borderId="0" xfId="0" applyFont="1" applyBorder="1" applyAlignment="1" applyProtection="1"/>
    <xf numFmtId="49" fontId="24" fillId="0" borderId="0" xfId="0" applyNumberFormat="1" applyFont="1" applyBorder="1" applyAlignment="1" applyProtection="1">
      <alignment horizontal="left" wrapText="1"/>
    </xf>
    <xf numFmtId="38" fontId="52" fillId="5" borderId="12"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xf>
    <xf numFmtId="0" fontId="3" fillId="0" borderId="0" xfId="0" applyFont="1" applyAlignment="1" applyProtection="1">
      <alignment horizontal="center"/>
    </xf>
    <xf numFmtId="0" fontId="21" fillId="0" borderId="0" xfId="0" applyFont="1" applyFill="1" applyBorder="1" applyAlignment="1" applyProtection="1">
      <alignment vertical="center" wrapText="1"/>
    </xf>
    <xf numFmtId="0" fontId="48" fillId="0" borderId="0" xfId="0" applyFont="1" applyBorder="1" applyAlignment="1" applyProtection="1">
      <alignment horizontal="center" vertical="center"/>
    </xf>
    <xf numFmtId="0" fontId="19" fillId="0" borderId="11" xfId="0" applyFont="1" applyBorder="1" applyAlignment="1" applyProtection="1">
      <alignment horizontal="left" vertical="top" wrapText="1"/>
    </xf>
    <xf numFmtId="0" fontId="3" fillId="0" borderId="3" xfId="15" applyFont="1" applyBorder="1" applyAlignment="1" applyProtection="1">
      <alignment vertical="top"/>
    </xf>
    <xf numFmtId="0" fontId="45" fillId="0" borderId="10" xfId="15" applyFont="1" applyFill="1" applyBorder="1" applyAlignment="1" applyProtection="1">
      <alignment vertical="center"/>
    </xf>
    <xf numFmtId="0" fontId="2" fillId="0" borderId="9" xfId="17" applyFont="1" applyFill="1" applyBorder="1" applyAlignment="1" applyProtection="1">
      <alignment vertical="center"/>
    </xf>
    <xf numFmtId="0" fontId="3" fillId="0" borderId="11" xfId="15" applyFont="1" applyBorder="1" applyAlignment="1" applyProtection="1">
      <alignment vertical="center"/>
    </xf>
    <xf numFmtId="0" fontId="3" fillId="0" borderId="11" xfId="15" applyFont="1" applyBorder="1" applyAlignment="1" applyProtection="1">
      <alignment vertical="top"/>
    </xf>
    <xf numFmtId="0" fontId="42" fillId="0" borderId="4" xfId="0" applyFont="1" applyBorder="1" applyAlignment="1" applyProtection="1">
      <alignment vertical="top"/>
    </xf>
    <xf numFmtId="0" fontId="42" fillId="0" borderId="4" xfId="0" applyFont="1" applyBorder="1" applyAlignment="1" applyProtection="1">
      <alignment vertical="top" wrapText="1"/>
    </xf>
    <xf numFmtId="0" fontId="3" fillId="0" borderId="4" xfId="15" applyFont="1" applyBorder="1" applyAlignment="1" applyProtection="1">
      <alignment vertical="top"/>
    </xf>
    <xf numFmtId="0" fontId="42" fillId="0" borderId="11" xfId="0" applyFont="1" applyBorder="1" applyAlignment="1" applyProtection="1">
      <alignment vertical="top"/>
    </xf>
    <xf numFmtId="0" fontId="49" fillId="0" borderId="4" xfId="0" applyFont="1" applyBorder="1" applyAlignment="1" applyProtection="1">
      <alignment vertical="top" wrapText="1"/>
    </xf>
    <xf numFmtId="0" fontId="42" fillId="0" borderId="3" xfId="0" applyFont="1" applyBorder="1" applyAlignment="1" applyProtection="1">
      <alignment vertical="top"/>
    </xf>
    <xf numFmtId="0" fontId="49" fillId="0" borderId="11" xfId="0" applyFont="1" applyBorder="1" applyAlignment="1" applyProtection="1">
      <alignment horizontal="left" vertical="top" wrapText="1"/>
    </xf>
    <xf numFmtId="0" fontId="23"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10" fontId="27" fillId="0" borderId="0" xfId="0" applyNumberFormat="1" applyFont="1" applyBorder="1" applyAlignment="1" applyProtection="1">
      <alignment horizontal="center" vertical="center"/>
    </xf>
    <xf numFmtId="0" fontId="27" fillId="6" borderId="8" xfId="0" applyFont="1" applyFill="1" applyBorder="1" applyAlignment="1" applyProtection="1">
      <alignment vertical="top" wrapText="1"/>
    </xf>
    <xf numFmtId="0" fontId="27" fillId="6" borderId="8" xfId="0" applyFont="1" applyFill="1" applyBorder="1" applyAlignment="1" applyProtection="1">
      <alignment horizontal="left" vertical="top" wrapText="1"/>
    </xf>
    <xf numFmtId="0" fontId="27" fillId="6" borderId="8" xfId="0" applyFont="1" applyFill="1" applyBorder="1" applyAlignment="1" applyProtection="1">
      <alignment horizontal="center" vertical="top" wrapText="1"/>
    </xf>
    <xf numFmtId="10" fontId="27" fillId="6" borderId="8" xfId="0" applyNumberFormat="1" applyFont="1" applyFill="1" applyBorder="1" applyAlignment="1" applyProtection="1">
      <alignment vertical="top" wrapText="1"/>
    </xf>
    <xf numFmtId="0" fontId="53" fillId="0" borderId="0" xfId="0" applyFont="1" applyFill="1" applyAlignment="1" applyProtection="1"/>
    <xf numFmtId="0" fontId="53" fillId="0" borderId="0" xfId="0" applyFont="1" applyAlignment="1" applyProtection="1"/>
    <xf numFmtId="0" fontId="53" fillId="0" borderId="0" xfId="0" applyFont="1" applyFill="1" applyAlignment="1" applyProtection="1">
      <alignment horizontal="left"/>
    </xf>
    <xf numFmtId="0" fontId="53" fillId="0" borderId="0" xfId="0" applyFont="1" applyAlignment="1" applyProtection="1">
      <alignment horizontal="left"/>
    </xf>
    <xf numFmtId="0" fontId="23" fillId="0" borderId="0" xfId="15" applyFont="1" applyFill="1" applyAlignment="1" applyProtection="1">
      <alignment horizontal="left" vertical="center"/>
    </xf>
    <xf numFmtId="0" fontId="23" fillId="0" borderId="0" xfId="15" applyFont="1" applyAlignment="1" applyProtection="1">
      <alignment horizontal="left" vertical="center"/>
    </xf>
    <xf numFmtId="0" fontId="53" fillId="0" borderId="0" xfId="0" applyFont="1" applyFill="1" applyBorder="1" applyProtection="1"/>
    <xf numFmtId="0" fontId="53" fillId="0" borderId="0" xfId="0" applyFont="1" applyFill="1" applyProtection="1"/>
    <xf numFmtId="0" fontId="53" fillId="0" borderId="0" xfId="0" applyFont="1" applyProtection="1"/>
    <xf numFmtId="0" fontId="53" fillId="0" borderId="0" xfId="0" applyFont="1" applyBorder="1" applyProtection="1"/>
    <xf numFmtId="0" fontId="9" fillId="0" borderId="0" xfId="0" applyFont="1" applyBorder="1" applyAlignment="1" applyProtection="1">
      <alignment vertical="center" wrapText="1"/>
    </xf>
    <xf numFmtId="0" fontId="0" fillId="0" borderId="0" xfId="0" applyBorder="1"/>
    <xf numFmtId="0" fontId="3" fillId="0" borderId="0" xfId="0" applyFont="1" applyFill="1" applyBorder="1" applyAlignment="1" applyProtection="1">
      <alignment horizontal="left" vertical="center"/>
    </xf>
    <xf numFmtId="0" fontId="2" fillId="0" borderId="0" xfId="15" applyFont="1" applyBorder="1" applyAlignment="1" applyProtection="1">
      <alignment horizontal="center" vertical="center"/>
    </xf>
    <xf numFmtId="10" fontId="8" fillId="0" borderId="0" xfId="15" applyNumberFormat="1" applyFont="1" applyBorder="1" applyAlignment="1" applyProtection="1">
      <alignment horizontal="center" vertical="center"/>
    </xf>
    <xf numFmtId="0" fontId="27" fillId="6" borderId="13" xfId="0" applyFont="1" applyFill="1" applyBorder="1" applyAlignment="1" applyProtection="1">
      <alignment vertical="top" wrapText="1"/>
    </xf>
    <xf numFmtId="0" fontId="11" fillId="0" borderId="4" xfId="15" applyFont="1" applyBorder="1" applyAlignment="1" applyProtection="1">
      <alignment horizontal="left" vertical="top" wrapText="1"/>
    </xf>
    <xf numFmtId="0" fontId="7" fillId="0" borderId="0" xfId="15" applyFont="1" applyBorder="1" applyAlignment="1" applyProtection="1">
      <alignment vertical="center"/>
    </xf>
    <xf numFmtId="0" fontId="41" fillId="0" borderId="2" xfId="0" applyFont="1" applyBorder="1" applyAlignment="1" applyProtection="1">
      <alignment vertical="center"/>
    </xf>
    <xf numFmtId="0" fontId="41" fillId="0" borderId="9" xfId="0" applyFont="1" applyBorder="1" applyAlignment="1" applyProtection="1">
      <alignment vertical="center"/>
    </xf>
    <xf numFmtId="0" fontId="54" fillId="7" borderId="14" xfId="0" applyFont="1" applyFill="1" applyBorder="1" applyAlignment="1" applyProtection="1">
      <alignment horizontal="left" vertical="center"/>
    </xf>
    <xf numFmtId="0" fontId="41" fillId="7" borderId="15" xfId="0" applyFont="1" applyFill="1" applyBorder="1" applyAlignment="1" applyProtection="1">
      <alignment horizontal="left" vertical="center"/>
    </xf>
    <xf numFmtId="0" fontId="41" fillId="7" borderId="16" xfId="0" applyFont="1" applyFill="1" applyBorder="1" applyAlignment="1" applyProtection="1">
      <alignment horizontal="left" vertical="center"/>
    </xf>
    <xf numFmtId="0" fontId="41" fillId="0" borderId="0" xfId="0" applyFont="1" applyFill="1" applyBorder="1" applyAlignment="1" applyProtection="1">
      <alignment vertical="center"/>
    </xf>
    <xf numFmtId="0" fontId="41" fillId="0" borderId="2" xfId="0" applyFont="1" applyBorder="1" applyAlignment="1" applyProtection="1">
      <alignment vertical="center" wrapText="1"/>
    </xf>
    <xf numFmtId="0" fontId="41" fillId="0" borderId="2" xfId="0" applyFont="1" applyBorder="1" applyAlignment="1" applyProtection="1">
      <alignment horizontal="left" vertical="center" wrapText="1"/>
    </xf>
    <xf numFmtId="0" fontId="41" fillId="0" borderId="9" xfId="0" applyFont="1" applyBorder="1" applyAlignment="1" applyProtection="1">
      <alignment vertical="center" wrapText="1"/>
    </xf>
    <xf numFmtId="0" fontId="41" fillId="0" borderId="9" xfId="0" applyFont="1" applyBorder="1" applyAlignment="1" applyProtection="1">
      <alignment horizontal="left" vertical="center" wrapText="1"/>
    </xf>
    <xf numFmtId="0" fontId="41" fillId="0" borderId="0" xfId="0" applyFont="1" applyBorder="1" applyAlignment="1" applyProtection="1">
      <alignment vertical="center" wrapText="1"/>
    </xf>
    <xf numFmtId="0" fontId="41" fillId="0" borderId="0" xfId="0" applyFont="1" applyBorder="1" applyAlignment="1" applyProtection="1">
      <alignment horizontal="left" vertical="center" wrapText="1"/>
    </xf>
    <xf numFmtId="0" fontId="55" fillId="0" borderId="0" xfId="0" applyFont="1" applyBorder="1" applyAlignment="1" applyProtection="1">
      <alignment vertical="center"/>
    </xf>
    <xf numFmtId="9" fontId="46" fillId="4" borderId="0" xfId="24" applyFont="1" applyFill="1" applyBorder="1" applyAlignment="1" applyProtection="1">
      <alignment vertical="center"/>
    </xf>
    <xf numFmtId="0" fontId="55" fillId="0" borderId="17" xfId="0" applyFont="1" applyBorder="1" applyAlignment="1" applyProtection="1">
      <alignment vertical="center"/>
    </xf>
    <xf numFmtId="9" fontId="16" fillId="4" borderId="0" xfId="24" applyFont="1" applyFill="1" applyBorder="1" applyAlignment="1" applyProtection="1">
      <alignment horizontal="left" vertical="center" wrapText="1"/>
    </xf>
    <xf numFmtId="0" fontId="41" fillId="0" borderId="0" xfId="0" applyFont="1" applyBorder="1" applyAlignment="1" applyProtection="1">
      <alignment horizontal="center" vertical="center" wrapText="1"/>
    </xf>
    <xf numFmtId="0" fontId="56" fillId="0" borderId="0" xfId="0" applyFont="1" applyBorder="1" applyAlignment="1" applyProtection="1">
      <alignment horizontal="center" vertical="center" wrapText="1"/>
    </xf>
    <xf numFmtId="0" fontId="21" fillId="4"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xf>
    <xf numFmtId="0" fontId="56" fillId="0" borderId="0" xfId="0" applyFont="1" applyBorder="1" applyAlignment="1" applyProtection="1">
      <alignment horizontal="center" vertical="center"/>
    </xf>
    <xf numFmtId="0" fontId="9" fillId="0" borderId="0" xfId="17" applyFont="1" applyFill="1" applyBorder="1" applyAlignment="1" applyProtection="1">
      <alignment horizontal="center" vertical="center"/>
    </xf>
    <xf numFmtId="0" fontId="56" fillId="0" borderId="2" xfId="0" applyFont="1" applyBorder="1" applyAlignment="1" applyProtection="1">
      <alignment horizontal="center" vertical="center"/>
    </xf>
    <xf numFmtId="0" fontId="56" fillId="0" borderId="9" xfId="0" applyFont="1" applyBorder="1" applyAlignment="1" applyProtection="1">
      <alignment horizontal="center" vertical="center"/>
    </xf>
    <xf numFmtId="0" fontId="49" fillId="0" borderId="3" xfId="0" applyFont="1" applyBorder="1" applyAlignment="1" applyProtection="1">
      <alignment vertical="top" wrapText="1"/>
    </xf>
    <xf numFmtId="0" fontId="3" fillId="0" borderId="0" xfId="0" applyFont="1" applyBorder="1" applyProtection="1"/>
    <xf numFmtId="0" fontId="0" fillId="3" borderId="8" xfId="0" applyFill="1" applyBorder="1"/>
    <xf numFmtId="0" fontId="0" fillId="3" borderId="1" xfId="0" applyFill="1" applyBorder="1"/>
    <xf numFmtId="0" fontId="43" fillId="0" borderId="0" xfId="0" applyFont="1" applyBorder="1" applyAlignment="1" applyProtection="1">
      <alignment horizontal="center" vertical="center" wrapText="1"/>
    </xf>
    <xf numFmtId="0" fontId="49" fillId="0" borderId="1" xfId="0" applyFont="1" applyBorder="1" applyAlignment="1" applyProtection="1">
      <alignment vertical="top" wrapText="1"/>
    </xf>
    <xf numFmtId="0" fontId="49" fillId="0" borderId="9" xfId="0" applyFont="1" applyBorder="1" applyAlignment="1" applyProtection="1">
      <alignment vertical="center" wrapText="1"/>
    </xf>
    <xf numFmtId="0" fontId="49" fillId="0" borderId="0" xfId="0" applyFont="1" applyBorder="1" applyAlignment="1" applyProtection="1">
      <alignment vertical="center" wrapText="1"/>
    </xf>
    <xf numFmtId="0" fontId="49" fillId="0" borderId="8" xfId="0" applyFont="1" applyBorder="1" applyAlignment="1" applyProtection="1">
      <alignment vertical="top" wrapText="1"/>
    </xf>
    <xf numFmtId="0" fontId="42" fillId="0" borderId="1" xfId="0" applyFont="1" applyBorder="1" applyAlignment="1" applyProtection="1">
      <alignment vertical="top"/>
    </xf>
    <xf numFmtId="0" fontId="49" fillId="0" borderId="1" xfId="0" applyFont="1" applyBorder="1" applyAlignment="1" applyProtection="1">
      <alignment vertical="center" wrapText="1"/>
    </xf>
    <xf numFmtId="0" fontId="42" fillId="3" borderId="1" xfId="0" applyFont="1" applyFill="1" applyBorder="1" applyAlignment="1" applyProtection="1">
      <alignment horizontal="right"/>
    </xf>
    <xf numFmtId="0" fontId="45" fillId="0" borderId="5" xfId="0" applyFont="1" applyFill="1" applyBorder="1" applyAlignment="1" applyProtection="1">
      <alignment horizontal="left" vertical="center" wrapText="1"/>
    </xf>
    <xf numFmtId="1" fontId="23" fillId="0" borderId="12" xfId="0" applyNumberFormat="1" applyFont="1" applyFill="1" applyBorder="1" applyAlignment="1" applyProtection="1">
      <alignment horizontal="center"/>
    </xf>
    <xf numFmtId="0" fontId="48" fillId="0" borderId="0" xfId="0" applyFont="1" applyFill="1" applyAlignment="1" applyProtection="1">
      <alignment vertical="top" wrapText="1"/>
    </xf>
    <xf numFmtId="0" fontId="52" fillId="0" borderId="0" xfId="0" applyFont="1" applyBorder="1" applyAlignment="1" applyProtection="1">
      <alignment horizontal="center" vertical="center" wrapText="1"/>
    </xf>
    <xf numFmtId="0" fontId="41" fillId="0" borderId="6" xfId="0" applyFont="1" applyFill="1" applyBorder="1" applyAlignment="1" applyProtection="1">
      <alignment vertical="center"/>
    </xf>
    <xf numFmtId="0" fontId="42" fillId="0" borderId="2" xfId="0" applyFont="1" applyFill="1" applyBorder="1" applyAlignment="1" applyProtection="1">
      <alignment vertical="center"/>
    </xf>
    <xf numFmtId="0" fontId="42" fillId="0" borderId="18" xfId="0" applyFont="1" applyBorder="1" applyAlignment="1" applyProtection="1">
      <alignment vertical="center"/>
    </xf>
    <xf numFmtId="0" fontId="41" fillId="0" borderId="19" xfId="0" applyFont="1" applyBorder="1" applyAlignment="1" applyProtection="1">
      <alignment vertical="center"/>
    </xf>
    <xf numFmtId="0" fontId="0" fillId="0" borderId="0" xfId="0" applyAlignment="1" applyProtection="1">
      <alignment wrapText="1"/>
    </xf>
    <xf numFmtId="0" fontId="57" fillId="0" borderId="12" xfId="0" applyNumberFormat="1" applyFont="1" applyBorder="1" applyAlignment="1" applyProtection="1">
      <alignment horizontal="left" vertical="center" wrapText="1"/>
    </xf>
    <xf numFmtId="0" fontId="0" fillId="0" borderId="0" xfId="0" applyAlignment="1" applyProtection="1">
      <alignment vertical="center" wrapText="1"/>
    </xf>
    <xf numFmtId="0" fontId="0" fillId="0" borderId="0" xfId="0" applyFill="1" applyBorder="1" applyAlignment="1" applyProtection="1">
      <alignment wrapText="1"/>
    </xf>
    <xf numFmtId="0" fontId="0" fillId="0" borderId="0" xfId="0" applyAlignment="1" applyProtection="1">
      <alignment horizontal="left" wrapText="1"/>
    </xf>
    <xf numFmtId="8" fontId="0" fillId="0" borderId="0" xfId="0" applyNumberFormat="1" applyAlignment="1" applyProtection="1">
      <alignment horizontal="center" wrapText="1"/>
    </xf>
    <xf numFmtId="0" fontId="53" fillId="0" borderId="0" xfId="0" applyNumberFormat="1" applyFont="1" applyFill="1" applyBorder="1" applyAlignment="1" applyProtection="1">
      <alignment horizontal="center" wrapText="1"/>
    </xf>
    <xf numFmtId="0" fontId="58" fillId="0" borderId="0" xfId="0" applyFont="1" applyFill="1" applyBorder="1" applyAlignment="1" applyProtection="1">
      <alignment horizontal="center" wrapText="1"/>
    </xf>
    <xf numFmtId="0" fontId="53" fillId="0" borderId="0" xfId="0" applyNumberFormat="1" applyFont="1" applyFill="1" applyBorder="1" applyAlignment="1" applyProtection="1">
      <alignment wrapText="1"/>
    </xf>
    <xf numFmtId="8" fontId="0" fillId="0" borderId="0" xfId="0" applyNumberFormat="1" applyFill="1" applyBorder="1" applyAlignment="1" applyProtection="1">
      <alignment horizontal="center" wrapText="1"/>
    </xf>
    <xf numFmtId="8" fontId="0" fillId="0" borderId="0" xfId="0" applyNumberFormat="1" applyAlignment="1" applyProtection="1">
      <alignment wrapText="1"/>
    </xf>
    <xf numFmtId="0" fontId="39" fillId="0" borderId="0" xfId="13" applyAlignment="1" applyProtection="1">
      <alignment vertical="center" wrapText="1"/>
    </xf>
    <xf numFmtId="0" fontId="23" fillId="0" borderId="0" xfId="0" applyFont="1" applyBorder="1" applyAlignment="1" applyProtection="1">
      <alignment vertical="center"/>
    </xf>
    <xf numFmtId="3" fontId="27" fillId="3" borderId="12" xfId="0" applyNumberFormat="1" applyFont="1" applyFill="1" applyBorder="1" applyAlignment="1" applyProtection="1">
      <alignment horizontal="center" vertical="center" wrapText="1"/>
      <protection locked="0"/>
    </xf>
    <xf numFmtId="0" fontId="59" fillId="0" borderId="12" xfId="0" applyFont="1" applyBorder="1" applyAlignment="1" applyProtection="1">
      <alignment horizontal="center" vertical="center"/>
    </xf>
    <xf numFmtId="0" fontId="56" fillId="0" borderId="0" xfId="0" applyFont="1" applyBorder="1" applyAlignment="1" applyProtection="1">
      <alignment horizontal="left" vertical="center"/>
    </xf>
    <xf numFmtId="0" fontId="48" fillId="0" borderId="1" xfId="0" applyFont="1" applyBorder="1" applyAlignment="1" applyProtection="1">
      <alignment horizontal="left" vertical="center"/>
    </xf>
    <xf numFmtId="0" fontId="57" fillId="0" borderId="12" xfId="0" applyNumberFormat="1" applyFont="1" applyBorder="1" applyAlignment="1" applyProtection="1">
      <alignment vertical="center" wrapText="1"/>
    </xf>
    <xf numFmtId="9" fontId="57" fillId="0" borderId="12" xfId="0" applyNumberFormat="1" applyFont="1" applyBorder="1" applyAlignment="1" applyProtection="1">
      <alignment horizontal="center" vertical="center" wrapText="1"/>
    </xf>
    <xf numFmtId="0" fontId="57" fillId="8" borderId="12" xfId="0" applyNumberFormat="1" applyFont="1" applyFill="1" applyBorder="1" applyAlignment="1" applyProtection="1">
      <alignment horizontal="left" vertical="center" wrapText="1"/>
    </xf>
    <xf numFmtId="9" fontId="57" fillId="8" borderId="12" xfId="0" applyNumberFormat="1" applyFont="1" applyFill="1" applyBorder="1" applyAlignment="1" applyProtection="1">
      <alignment horizontal="center" vertical="center" wrapText="1"/>
    </xf>
    <xf numFmtId="0" fontId="23" fillId="0" borderId="0" xfId="0" applyFont="1" applyFill="1" applyBorder="1" applyAlignment="1" applyProtection="1">
      <alignment vertical="top" wrapText="1"/>
    </xf>
    <xf numFmtId="0" fontId="2" fillId="0" borderId="0" xfId="15" applyFont="1" applyBorder="1" applyAlignment="1" applyProtection="1">
      <alignment horizontal="right" vertical="center"/>
    </xf>
    <xf numFmtId="0" fontId="49" fillId="0" borderId="4" xfId="0" applyFont="1" applyBorder="1" applyAlignment="1" applyProtection="1">
      <alignment wrapText="1"/>
    </xf>
    <xf numFmtId="14" fontId="7" fillId="0" borderId="0" xfId="0" applyNumberFormat="1" applyFont="1" applyProtection="1"/>
    <xf numFmtId="0" fontId="3" fillId="0" borderId="0" xfId="0" applyFont="1" applyFill="1" applyProtection="1"/>
    <xf numFmtId="0" fontId="0" fillId="0" borderId="0" xfId="0"/>
    <xf numFmtId="0" fontId="61" fillId="9" borderId="20" xfId="0" applyFont="1" applyFill="1" applyBorder="1" applyAlignment="1" applyProtection="1">
      <alignment horizontal="center" vertical="center" wrapText="1"/>
    </xf>
    <xf numFmtId="0" fontId="62" fillId="9" borderId="20" xfId="0" applyFont="1" applyFill="1" applyBorder="1" applyAlignment="1" applyProtection="1">
      <alignment horizontal="center" vertical="center" wrapText="1"/>
    </xf>
    <xf numFmtId="0" fontId="63" fillId="10" borderId="31" xfId="0" applyFont="1" applyFill="1" applyBorder="1" applyAlignment="1">
      <alignment horizontal="left" vertical="center" wrapText="1"/>
    </xf>
    <xf numFmtId="0" fontId="63" fillId="6" borderId="32" xfId="0" applyFont="1" applyFill="1" applyBorder="1" applyAlignment="1">
      <alignment horizontal="left" vertical="center" wrapText="1"/>
    </xf>
    <xf numFmtId="0" fontId="63" fillId="10" borderId="32" xfId="0" applyFont="1" applyFill="1" applyBorder="1" applyAlignment="1">
      <alignment horizontal="left" vertical="center" wrapText="1"/>
    </xf>
    <xf numFmtId="0" fontId="63" fillId="10" borderId="33" xfId="0" applyFont="1" applyFill="1" applyBorder="1" applyAlignment="1">
      <alignment horizontal="left" vertical="center" wrapText="1"/>
    </xf>
    <xf numFmtId="0" fontId="63" fillId="10" borderId="34" xfId="0" applyFont="1" applyFill="1" applyBorder="1" applyAlignment="1">
      <alignment horizontal="center" vertical="center" wrapText="1"/>
    </xf>
    <xf numFmtId="0" fontId="63" fillId="6" borderId="35" xfId="0" applyFont="1" applyFill="1" applyBorder="1" applyAlignment="1">
      <alignment horizontal="left" vertical="center" wrapText="1"/>
    </xf>
    <xf numFmtId="0" fontId="63" fillId="10" borderId="35" xfId="0" applyFont="1" applyFill="1" applyBorder="1" applyAlignment="1">
      <alignment horizontal="left" vertical="center" wrapText="1"/>
    </xf>
    <xf numFmtId="0" fontId="63" fillId="6" borderId="36" xfId="0" applyFont="1" applyFill="1" applyBorder="1" applyAlignment="1">
      <alignment horizontal="left" vertical="center" wrapText="1"/>
    </xf>
    <xf numFmtId="0" fontId="63" fillId="10" borderId="31" xfId="0" applyFont="1" applyFill="1" applyBorder="1" applyAlignment="1">
      <alignment horizontal="center" vertical="center"/>
    </xf>
    <xf numFmtId="0" fontId="0" fillId="0" borderId="0" xfId="0" applyAlignment="1">
      <alignment horizontal="center"/>
    </xf>
    <xf numFmtId="0" fontId="63" fillId="10" borderId="20" xfId="0" applyFont="1" applyFill="1" applyBorder="1" applyAlignment="1">
      <alignment horizontal="center" vertical="center" wrapText="1"/>
    </xf>
    <xf numFmtId="0" fontId="63" fillId="6" borderId="32" xfId="0" applyFont="1" applyFill="1" applyBorder="1" applyAlignment="1">
      <alignment horizontal="center" vertical="center" wrapText="1"/>
    </xf>
    <xf numFmtId="0" fontId="63" fillId="6" borderId="36" xfId="0" applyFont="1" applyFill="1" applyBorder="1" applyAlignment="1">
      <alignment horizontal="center" vertical="center" wrapText="1"/>
    </xf>
    <xf numFmtId="0" fontId="63" fillId="10" borderId="32" xfId="0" applyFont="1" applyFill="1" applyBorder="1" applyAlignment="1">
      <alignment horizontal="center" vertical="center" wrapText="1"/>
    </xf>
    <xf numFmtId="0" fontId="63" fillId="10" borderId="33" xfId="0" applyFont="1" applyFill="1" applyBorder="1" applyAlignment="1">
      <alignment horizontal="center" vertical="center" wrapText="1"/>
    </xf>
    <xf numFmtId="0" fontId="63" fillId="6" borderId="35" xfId="0" applyFont="1" applyFill="1" applyBorder="1" applyAlignment="1">
      <alignment horizontal="center" vertical="center" wrapText="1"/>
    </xf>
    <xf numFmtId="0" fontId="63" fillId="10" borderId="35" xfId="0" applyFont="1" applyFill="1" applyBorder="1" applyAlignment="1">
      <alignment horizontal="center" vertical="center" wrapText="1"/>
    </xf>
    <xf numFmtId="0" fontId="61" fillId="9" borderId="14" xfId="0" applyFont="1" applyFill="1" applyBorder="1" applyAlignment="1" applyProtection="1">
      <alignment horizontal="center" vertical="center" wrapText="1"/>
    </xf>
    <xf numFmtId="0" fontId="63" fillId="6" borderId="32" xfId="0" applyFont="1" applyFill="1" applyBorder="1" applyAlignment="1">
      <alignment horizontal="center" vertical="center"/>
    </xf>
    <xf numFmtId="0" fontId="63" fillId="10" borderId="32" xfId="0" applyFont="1" applyFill="1" applyBorder="1" applyAlignment="1">
      <alignment horizontal="center" vertical="center"/>
    </xf>
    <xf numFmtId="0" fontId="63" fillId="10" borderId="33" xfId="0" applyFont="1" applyFill="1" applyBorder="1" applyAlignment="1">
      <alignment horizontal="center" vertical="center"/>
    </xf>
    <xf numFmtId="0" fontId="63" fillId="6" borderId="35" xfId="0" applyFont="1" applyFill="1" applyBorder="1" applyAlignment="1">
      <alignment horizontal="center" vertical="center"/>
    </xf>
    <xf numFmtId="0" fontId="63" fillId="10" borderId="35" xfId="0" applyFont="1" applyFill="1" applyBorder="1" applyAlignment="1">
      <alignment horizontal="center" vertical="center"/>
    </xf>
    <xf numFmtId="0" fontId="63" fillId="6" borderId="36" xfId="0" applyFont="1" applyFill="1" applyBorder="1" applyAlignment="1">
      <alignment horizontal="center" vertical="center"/>
    </xf>
    <xf numFmtId="0" fontId="63" fillId="10" borderId="37" xfId="0" applyFont="1" applyFill="1" applyBorder="1" applyAlignment="1">
      <alignment horizontal="center" vertical="center" wrapText="1"/>
    </xf>
    <xf numFmtId="0" fontId="63" fillId="6" borderId="34"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10" borderId="31" xfId="0" applyFont="1" applyFill="1" applyBorder="1" applyAlignment="1">
      <alignment horizontal="center" vertical="center" wrapText="1"/>
    </xf>
    <xf numFmtId="0" fontId="63" fillId="6" borderId="33" xfId="0" applyFont="1" applyFill="1" applyBorder="1" applyAlignment="1">
      <alignment horizontal="center" vertical="center" wrapText="1"/>
    </xf>
    <xf numFmtId="0" fontId="21" fillId="4" borderId="0" xfId="0" applyFont="1" applyFill="1" applyBorder="1" applyAlignment="1" applyProtection="1">
      <alignment horizontal="center" vertical="center" shrinkToFit="1"/>
    </xf>
    <xf numFmtId="0" fontId="56" fillId="4" borderId="0" xfId="0" applyFont="1" applyFill="1" applyBorder="1" applyAlignment="1" applyProtection="1">
      <alignment horizontal="center" vertical="center" wrapText="1"/>
    </xf>
    <xf numFmtId="14" fontId="23" fillId="5" borderId="12" xfId="0" applyNumberFormat="1" applyFont="1" applyFill="1" applyBorder="1" applyAlignment="1" applyProtection="1">
      <alignment horizontal="center" vertical="center"/>
      <protection locked="0"/>
    </xf>
    <xf numFmtId="0" fontId="63" fillId="10" borderId="31" xfId="0" applyFont="1" applyFill="1" applyBorder="1" applyAlignment="1" applyProtection="1">
      <alignment horizontal="center" vertical="center"/>
    </xf>
    <xf numFmtId="0" fontId="63" fillId="10" borderId="31" xfId="0" applyFont="1" applyFill="1" applyBorder="1" applyAlignment="1" applyProtection="1">
      <alignment horizontal="left" vertical="center" wrapText="1"/>
    </xf>
    <xf numFmtId="0" fontId="63" fillId="10" borderId="20" xfId="0" applyFont="1" applyFill="1" applyBorder="1" applyAlignment="1" applyProtection="1">
      <alignment horizontal="center" vertical="center" wrapText="1"/>
    </xf>
    <xf numFmtId="0" fontId="63" fillId="10" borderId="37" xfId="0" applyFont="1" applyFill="1" applyBorder="1" applyAlignment="1" applyProtection="1">
      <alignment horizontal="center" vertical="center" wrapText="1"/>
    </xf>
    <xf numFmtId="0" fontId="63" fillId="10" borderId="31" xfId="0" applyFont="1" applyFill="1" applyBorder="1" applyAlignment="1" applyProtection="1">
      <alignment horizontal="center" vertical="center" wrapText="1"/>
    </xf>
    <xf numFmtId="0" fontId="63" fillId="6" borderId="32" xfId="0" applyFont="1" applyFill="1" applyBorder="1" applyAlignment="1" applyProtection="1">
      <alignment horizontal="center" vertical="center"/>
    </xf>
    <xf numFmtId="0" fontId="63" fillId="6" borderId="32" xfId="0" applyFont="1" applyFill="1" applyBorder="1" applyAlignment="1" applyProtection="1">
      <alignment horizontal="left" vertical="center" wrapText="1"/>
    </xf>
    <xf numFmtId="0" fontId="63" fillId="6" borderId="34" xfId="0" applyFont="1" applyFill="1" applyBorder="1" applyAlignment="1" applyProtection="1">
      <alignment horizontal="center" vertical="center" wrapText="1"/>
    </xf>
    <xf numFmtId="0" fontId="63" fillId="6" borderId="33" xfId="0" applyFont="1" applyFill="1" applyBorder="1" applyAlignment="1" applyProtection="1">
      <alignment horizontal="center" vertical="center" wrapText="1"/>
    </xf>
    <xf numFmtId="0" fontId="63" fillId="10" borderId="32" xfId="0" applyFont="1" applyFill="1" applyBorder="1" applyAlignment="1" applyProtection="1">
      <alignment horizontal="center" vertical="center"/>
    </xf>
    <xf numFmtId="0" fontId="63" fillId="10" borderId="32" xfId="0" applyFont="1" applyFill="1" applyBorder="1" applyAlignment="1" applyProtection="1">
      <alignment horizontal="left" vertical="center" wrapText="1"/>
    </xf>
    <xf numFmtId="0" fontId="63" fillId="10" borderId="34" xfId="0" applyFont="1" applyFill="1" applyBorder="1" applyAlignment="1" applyProtection="1">
      <alignment horizontal="center" vertical="center" wrapText="1"/>
    </xf>
    <xf numFmtId="0" fontId="63" fillId="10" borderId="33" xfId="0" applyFont="1" applyFill="1" applyBorder="1" applyAlignment="1" applyProtection="1">
      <alignment horizontal="center" vertical="center" wrapText="1"/>
    </xf>
    <xf numFmtId="0" fontId="63" fillId="0" borderId="32" xfId="0" applyFont="1" applyFill="1" applyBorder="1" applyAlignment="1" applyProtection="1">
      <alignment horizontal="center" vertical="center"/>
    </xf>
    <xf numFmtId="0" fontId="63" fillId="0" borderId="32" xfId="0" applyFont="1" applyFill="1" applyBorder="1" applyAlignment="1" applyProtection="1">
      <alignment horizontal="left" vertical="center" wrapText="1"/>
    </xf>
    <xf numFmtId="0" fontId="76" fillId="10" borderId="31" xfId="0" applyFont="1" applyFill="1" applyBorder="1" applyAlignment="1" applyProtection="1">
      <alignment horizontal="right" vertical="center" wrapText="1"/>
    </xf>
    <xf numFmtId="0" fontId="39" fillId="10" borderId="21" xfId="13" applyFill="1" applyBorder="1" applyAlignment="1" applyProtection="1">
      <alignment horizontal="center" vertical="center" wrapText="1"/>
    </xf>
    <xf numFmtId="0" fontId="23" fillId="0" borderId="0" xfId="0" applyFont="1" applyBorder="1" applyAlignment="1" applyProtection="1">
      <alignment horizontal="left" wrapText="1"/>
    </xf>
    <xf numFmtId="0" fontId="23" fillId="0" borderId="0" xfId="0" applyFont="1" applyBorder="1" applyAlignment="1" applyProtection="1">
      <alignment horizontal="center" vertical="center"/>
    </xf>
    <xf numFmtId="0" fontId="23" fillId="0" borderId="12" xfId="0" applyFont="1" applyBorder="1" applyAlignment="1" applyProtection="1">
      <alignment horizontal="center" vertical="center"/>
    </xf>
    <xf numFmtId="0" fontId="25" fillId="0" borderId="0" xfId="0" applyFont="1" applyBorder="1" applyAlignment="1" applyProtection="1">
      <alignment horizontal="left" vertical="center" wrapText="1"/>
    </xf>
    <xf numFmtId="0" fontId="23" fillId="0" borderId="21" xfId="0" applyFont="1" applyFill="1" applyBorder="1" applyAlignment="1" applyProtection="1">
      <alignment horizontal="left" vertical="top" wrapText="1"/>
    </xf>
    <xf numFmtId="0" fontId="23" fillId="0" borderId="21" xfId="0" applyFont="1" applyFill="1" applyBorder="1" applyProtection="1"/>
    <xf numFmtId="0" fontId="65" fillId="0" borderId="17" xfId="0" applyFont="1" applyFill="1" applyBorder="1" applyAlignment="1" applyProtection="1">
      <alignment horizontal="center" vertical="center" wrapText="1"/>
    </xf>
    <xf numFmtId="0" fontId="25" fillId="15" borderId="12" xfId="0" applyFont="1" applyFill="1" applyBorder="1" applyAlignment="1" applyProtection="1">
      <alignment horizontal="center" wrapText="1"/>
    </xf>
    <xf numFmtId="0" fontId="65" fillId="0" borderId="15" xfId="0" applyFont="1" applyFill="1" applyBorder="1" applyAlignment="1" applyProtection="1">
      <alignment horizontal="center" vertical="center" wrapText="1"/>
    </xf>
    <xf numFmtId="0" fontId="23" fillId="0" borderId="0" xfId="0" applyFont="1" applyBorder="1" applyAlignment="1" applyProtection="1">
      <alignment horizontal="center"/>
    </xf>
    <xf numFmtId="0" fontId="48" fillId="0" borderId="18" xfId="0" applyFont="1" applyFill="1" applyBorder="1" applyAlignment="1" applyProtection="1">
      <alignment vertical="top" wrapText="1"/>
    </xf>
    <xf numFmtId="0" fontId="48" fillId="0" borderId="18" xfId="0" applyFont="1" applyFill="1" applyBorder="1" applyAlignment="1" applyProtection="1">
      <alignment horizontal="left" vertical="top"/>
    </xf>
    <xf numFmtId="0" fontId="48" fillId="0" borderId="0" xfId="0" applyFont="1" applyFill="1" applyAlignment="1" applyProtection="1">
      <alignment vertical="top"/>
    </xf>
    <xf numFmtId="0" fontId="79" fillId="0" borderId="0" xfId="0" applyFont="1" applyFill="1" applyAlignment="1" applyProtection="1">
      <alignment vertical="top" wrapText="1"/>
    </xf>
    <xf numFmtId="0" fontId="79" fillId="0" borderId="0" xfId="0" applyFont="1" applyFill="1" applyAlignment="1" applyProtection="1">
      <alignment vertical="center" wrapText="1"/>
    </xf>
    <xf numFmtId="0" fontId="81" fillId="0" borderId="0" xfId="0" applyFont="1" applyFill="1" applyAlignment="1" applyProtection="1">
      <alignment vertical="center" wrapText="1"/>
    </xf>
    <xf numFmtId="0" fontId="39" fillId="8" borderId="14" xfId="13" applyFill="1" applyBorder="1" applyAlignment="1" applyProtection="1">
      <alignment horizontal="center" vertical="center" wrapText="1"/>
    </xf>
    <xf numFmtId="0" fontId="56" fillId="0" borderId="42" xfId="0" applyFont="1" applyBorder="1" applyAlignment="1" applyProtection="1">
      <alignment horizontal="center" vertical="top"/>
    </xf>
    <xf numFmtId="0" fontId="45" fillId="0" borderId="42" xfId="0" applyFont="1" applyFill="1" applyBorder="1" applyAlignment="1" applyProtection="1">
      <alignment horizontal="center" vertical="top"/>
    </xf>
    <xf numFmtId="0" fontId="45" fillId="0" borderId="42" xfId="0" applyFont="1" applyFill="1" applyBorder="1" applyAlignment="1" applyProtection="1">
      <alignment vertical="center"/>
    </xf>
    <xf numFmtId="0" fontId="63" fillId="0" borderId="22" xfId="0" applyFont="1" applyFill="1" applyBorder="1" applyAlignment="1" applyProtection="1">
      <alignment horizontal="center" vertical="center"/>
    </xf>
    <xf numFmtId="0" fontId="86" fillId="0" borderId="0" xfId="0" applyFont="1" applyFill="1" applyAlignment="1" applyProtection="1">
      <alignment vertical="top"/>
    </xf>
    <xf numFmtId="0" fontId="25" fillId="0" borderId="0" xfId="0" applyFont="1" applyFill="1" applyBorder="1" applyAlignment="1" applyProtection="1">
      <alignment horizontal="left" vertical="top"/>
    </xf>
    <xf numFmtId="0" fontId="23" fillId="0" borderId="0" xfId="0" applyFont="1" applyFill="1" applyBorder="1" applyAlignment="1" applyProtection="1">
      <alignment vertical="top"/>
    </xf>
    <xf numFmtId="0" fontId="3" fillId="0" borderId="0" xfId="0" applyFont="1" applyFill="1" applyAlignment="1" applyProtection="1">
      <alignment vertical="top"/>
    </xf>
    <xf numFmtId="0" fontId="0" fillId="0" borderId="0" xfId="0" applyAlignment="1">
      <alignment vertical="top"/>
    </xf>
    <xf numFmtId="0" fontId="3" fillId="0" borderId="0" xfId="0" applyFont="1" applyAlignment="1" applyProtection="1">
      <alignment vertical="top"/>
    </xf>
    <xf numFmtId="0" fontId="59" fillId="0" borderId="0" xfId="0" applyFont="1" applyBorder="1" applyAlignment="1" applyProtection="1">
      <alignment horizontal="left" vertical="center" wrapText="1"/>
    </xf>
    <xf numFmtId="0" fontId="28" fillId="0" borderId="0" xfId="0" applyFont="1" applyFill="1" applyBorder="1" applyAlignment="1" applyProtection="1">
      <alignment horizontal="left"/>
    </xf>
    <xf numFmtId="0" fontId="48" fillId="0" borderId="0" xfId="0" applyFont="1" applyFill="1" applyAlignment="1" applyProtection="1">
      <alignment horizontal="center" vertical="top" wrapText="1"/>
    </xf>
    <xf numFmtId="0" fontId="23" fillId="0" borderId="0" xfId="0" applyFont="1" applyBorder="1" applyAlignment="1" applyProtection="1">
      <alignment horizontal="left" vertical="center" wrapText="1"/>
    </xf>
    <xf numFmtId="0" fontId="23" fillId="0" borderId="0" xfId="0" applyFont="1" applyFill="1" applyBorder="1" applyAlignment="1" applyProtection="1">
      <alignment horizontal="left"/>
    </xf>
    <xf numFmtId="0" fontId="60" fillId="0" borderId="0" xfId="0" applyFont="1" applyBorder="1" applyAlignment="1" applyProtection="1">
      <alignment horizontal="left" vertical="top" wrapText="1"/>
    </xf>
    <xf numFmtId="0" fontId="24" fillId="0" borderId="0" xfId="0" applyFont="1" applyBorder="1" applyAlignment="1" applyProtection="1">
      <alignment horizontal="left" vertical="center" wrapText="1"/>
    </xf>
    <xf numFmtId="0" fontId="56" fillId="7" borderId="14" xfId="0" applyFont="1" applyFill="1" applyBorder="1" applyAlignment="1" applyProtection="1">
      <alignment horizontal="left" vertical="center" wrapText="1"/>
    </xf>
    <xf numFmtId="0" fontId="56" fillId="7" borderId="16" xfId="0" applyFont="1" applyFill="1" applyBorder="1" applyAlignment="1" applyProtection="1">
      <alignment horizontal="left" vertical="center" wrapText="1"/>
    </xf>
    <xf numFmtId="0" fontId="49" fillId="0" borderId="4" xfId="0" applyFont="1" applyBorder="1" applyAlignment="1" applyProtection="1">
      <alignment horizontal="left" vertical="center" wrapText="1"/>
    </xf>
    <xf numFmtId="0" fontId="49" fillId="0" borderId="1" xfId="0" applyFont="1" applyBorder="1" applyAlignment="1" applyProtection="1">
      <alignment horizontal="left" vertical="top" wrapText="1"/>
    </xf>
    <xf numFmtId="0" fontId="49" fillId="0" borderId="4" xfId="0" applyFont="1" applyBorder="1" applyAlignment="1" applyProtection="1">
      <alignment horizontal="left" wrapText="1"/>
    </xf>
    <xf numFmtId="0" fontId="49" fillId="0" borderId="4" xfId="0" applyFont="1" applyBorder="1" applyAlignment="1" applyProtection="1">
      <alignment horizontal="left" vertical="top" wrapText="1"/>
    </xf>
    <xf numFmtId="0" fontId="49" fillId="0" borderId="1" xfId="0" applyFont="1" applyBorder="1" applyAlignment="1" applyProtection="1">
      <alignment horizontal="left" vertical="center" wrapText="1"/>
    </xf>
    <xf numFmtId="0" fontId="49" fillId="0" borderId="0" xfId="0" applyFont="1" applyBorder="1" applyAlignment="1" applyProtection="1">
      <alignment horizontal="left" vertical="center" wrapText="1"/>
    </xf>
    <xf numFmtId="0" fontId="39" fillId="8" borderId="12" xfId="13" applyFill="1" applyBorder="1" applyAlignment="1" applyProtection="1">
      <alignment horizontal="center" vertical="center" wrapText="1"/>
    </xf>
    <xf numFmtId="0" fontId="57" fillId="0" borderId="12" xfId="0" applyNumberFormat="1" applyFont="1" applyBorder="1" applyAlignment="1" applyProtection="1">
      <alignment horizontal="center" vertical="center" wrapText="1"/>
    </xf>
    <xf numFmtId="0" fontId="57" fillId="8" borderId="12" xfId="0" applyNumberFormat="1" applyFont="1" applyFill="1" applyBorder="1" applyAlignment="1" applyProtection="1">
      <alignment horizontal="center" vertical="center" wrapText="1"/>
    </xf>
    <xf numFmtId="9" fontId="57" fillId="4" borderId="12" xfId="0" applyNumberFormat="1" applyFont="1" applyFill="1" applyBorder="1" applyAlignment="1" applyProtection="1">
      <alignment horizontal="center" vertical="center" wrapText="1"/>
    </xf>
    <xf numFmtId="0" fontId="39" fillId="0" borderId="12" xfId="13" applyBorder="1" applyAlignment="1" applyProtection="1">
      <alignment horizontal="center" vertical="center" wrapText="1"/>
    </xf>
    <xf numFmtId="0" fontId="61" fillId="9" borderId="12" xfId="0" applyFont="1" applyFill="1" applyBorder="1" applyAlignment="1" applyProtection="1">
      <alignment horizontal="center" vertical="center" wrapText="1"/>
    </xf>
    <xf numFmtId="0" fontId="39" fillId="0" borderId="14" xfId="13" applyBorder="1" applyAlignment="1" applyProtection="1">
      <alignment horizontal="center" vertical="center" wrapText="1"/>
    </xf>
    <xf numFmtId="0" fontId="76" fillId="6" borderId="32" xfId="0" applyFont="1" applyFill="1" applyBorder="1" applyAlignment="1" applyProtection="1">
      <alignment horizontal="right" vertical="center" wrapText="1"/>
    </xf>
    <xf numFmtId="0" fontId="63" fillId="6" borderId="32" xfId="0" applyFont="1" applyFill="1" applyBorder="1" applyAlignment="1" applyProtection="1">
      <alignment horizontal="center" vertical="center" wrapText="1"/>
    </xf>
    <xf numFmtId="0" fontId="63" fillId="10" borderId="32" xfId="0" applyFont="1" applyFill="1" applyBorder="1" applyAlignment="1" applyProtection="1">
      <alignment horizontal="center" vertical="center" wrapText="1"/>
    </xf>
    <xf numFmtId="0" fontId="76" fillId="10" borderId="32" xfId="0" applyFont="1" applyFill="1" applyBorder="1" applyAlignment="1" applyProtection="1">
      <alignment horizontal="right" vertical="center" wrapText="1"/>
    </xf>
    <xf numFmtId="0" fontId="71" fillId="0" borderId="21" xfId="0" applyFont="1" applyBorder="1" applyAlignment="1" applyProtection="1">
      <alignment horizontal="center" vertical="center" wrapText="1"/>
    </xf>
    <xf numFmtId="0" fontId="82" fillId="9" borderId="14" xfId="0" applyFont="1" applyFill="1" applyBorder="1" applyAlignment="1" applyProtection="1">
      <alignment horizontal="center" vertical="center" wrapText="1"/>
    </xf>
    <xf numFmtId="0" fontId="82" fillId="9" borderId="15" xfId="0" applyFont="1" applyFill="1" applyBorder="1" applyAlignment="1" applyProtection="1">
      <alignment horizontal="center" vertical="center" wrapText="1"/>
    </xf>
    <xf numFmtId="0" fontId="82" fillId="9" borderId="16" xfId="0" applyFont="1" applyFill="1" applyBorder="1" applyAlignment="1" applyProtection="1">
      <alignment horizontal="center" vertical="center" wrapText="1"/>
    </xf>
    <xf numFmtId="0" fontId="83" fillId="0" borderId="24" xfId="0" applyFont="1" applyFill="1" applyBorder="1" applyAlignment="1">
      <alignment horizontal="left" vertical="center" wrapText="1"/>
    </xf>
    <xf numFmtId="0" fontId="83" fillId="0" borderId="17" xfId="0" applyFont="1" applyFill="1" applyBorder="1" applyAlignment="1">
      <alignment horizontal="left" vertical="center"/>
    </xf>
    <xf numFmtId="0" fontId="83" fillId="0" borderId="25" xfId="0" applyFont="1" applyFill="1" applyBorder="1" applyAlignment="1">
      <alignment horizontal="left" vertical="center"/>
    </xf>
    <xf numFmtId="0" fontId="83" fillId="0" borderId="24" xfId="0" applyFont="1" applyFill="1" applyBorder="1" applyAlignment="1">
      <alignment horizontal="left" vertical="top" wrapText="1"/>
    </xf>
    <xf numFmtId="0" fontId="83" fillId="0" borderId="17" xfId="0" applyFont="1" applyFill="1" applyBorder="1" applyAlignment="1">
      <alignment horizontal="left" vertical="top"/>
    </xf>
    <xf numFmtId="0" fontId="83" fillId="0" borderId="25" xfId="0" applyFont="1" applyFill="1" applyBorder="1" applyAlignment="1">
      <alignment horizontal="left" vertical="top"/>
    </xf>
    <xf numFmtId="0" fontId="39" fillId="0" borderId="23" xfId="13" applyFill="1" applyBorder="1" applyAlignment="1">
      <alignment horizontal="left" vertical="top" wrapText="1"/>
    </xf>
    <xf numFmtId="0" fontId="83" fillId="0" borderId="21" xfId="0" applyFont="1" applyFill="1" applyBorder="1" applyAlignment="1">
      <alignment horizontal="left" vertical="top"/>
    </xf>
    <xf numFmtId="0" fontId="83" fillId="0" borderId="27" xfId="0" applyFont="1" applyFill="1" applyBorder="1" applyAlignment="1">
      <alignment horizontal="left" vertical="top"/>
    </xf>
    <xf numFmtId="0" fontId="39" fillId="0" borderId="18" xfId="13" applyFill="1" applyBorder="1" applyAlignment="1">
      <alignment horizontal="left" vertical="top" wrapText="1"/>
    </xf>
    <xf numFmtId="0" fontId="83" fillId="0" borderId="0" xfId="0" applyFont="1" applyFill="1" applyBorder="1" applyAlignment="1">
      <alignment horizontal="left" vertical="top"/>
    </xf>
    <xf numFmtId="0" fontId="83" fillId="0" borderId="19" xfId="0" applyFont="1" applyFill="1" applyBorder="1" applyAlignment="1">
      <alignment horizontal="left" vertical="top"/>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16" xfId="0" applyFont="1" applyFill="1" applyBorder="1" applyAlignment="1" applyProtection="1">
      <alignment horizontal="left" vertical="center" wrapText="1"/>
      <protection locked="0"/>
    </xf>
    <xf numFmtId="0" fontId="48" fillId="0" borderId="0" xfId="0" applyFont="1" applyFill="1" applyAlignment="1" applyProtection="1">
      <alignment horizontal="center" vertical="top" wrapText="1"/>
    </xf>
    <xf numFmtId="0" fontId="21" fillId="11" borderId="14" xfId="0" applyFont="1" applyFill="1" applyBorder="1" applyAlignment="1" applyProtection="1">
      <alignment horizontal="center" vertical="center" wrapText="1"/>
    </xf>
    <xf numFmtId="0" fontId="21" fillId="11" borderId="15" xfId="0" applyFont="1" applyFill="1" applyBorder="1" applyAlignment="1" applyProtection="1">
      <alignment horizontal="center" vertical="center" wrapText="1"/>
    </xf>
    <xf numFmtId="0" fontId="21" fillId="11" borderId="16" xfId="0" applyFont="1" applyFill="1" applyBorder="1" applyAlignment="1" applyProtection="1">
      <alignment horizontal="center" vertical="center" wrapText="1"/>
    </xf>
    <xf numFmtId="0" fontId="24" fillId="0" borderId="0"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56" fillId="0" borderId="12" xfId="0" applyFont="1" applyBorder="1" applyAlignment="1" applyProtection="1">
      <alignment horizontal="center" vertical="center" wrapText="1"/>
    </xf>
    <xf numFmtId="0" fontId="59" fillId="0" borderId="0" xfId="0" applyFont="1" applyBorder="1" applyAlignment="1" applyProtection="1">
      <alignment horizontal="left" vertical="center" wrapText="1"/>
    </xf>
    <xf numFmtId="0" fontId="59" fillId="0" borderId="0" xfId="0" applyFont="1" applyBorder="1" applyAlignment="1" applyProtection="1">
      <alignment horizontal="left" vertical="top" wrapText="1"/>
    </xf>
    <xf numFmtId="0" fontId="88" fillId="0" borderId="0" xfId="0" applyFont="1" applyBorder="1" applyAlignment="1" applyProtection="1">
      <alignment horizontal="left" vertical="center" wrapText="1"/>
    </xf>
    <xf numFmtId="0" fontId="88" fillId="0" borderId="19" xfId="0" applyFont="1" applyBorder="1" applyAlignment="1" applyProtection="1">
      <alignment horizontal="left" vertical="center" wrapText="1"/>
    </xf>
    <xf numFmtId="0" fontId="2" fillId="0" borderId="0" xfId="0" applyFont="1" applyBorder="1" applyAlignment="1" applyProtection="1">
      <alignment horizontal="left" wrapText="1"/>
    </xf>
    <xf numFmtId="0" fontId="48" fillId="0" borderId="0" xfId="0" applyFont="1" applyBorder="1" applyAlignment="1" applyProtection="1">
      <alignment horizontal="left" wrapText="1"/>
    </xf>
    <xf numFmtId="0" fontId="60" fillId="0" borderId="0" xfId="0" applyFont="1" applyBorder="1" applyAlignment="1" applyProtection="1">
      <alignment horizontal="left" vertical="top" wrapText="1"/>
    </xf>
    <xf numFmtId="0" fontId="11" fillId="0" borderId="0" xfId="0" applyFont="1" applyBorder="1" applyAlignment="1" applyProtection="1">
      <alignment horizontal="left" wrapText="1"/>
    </xf>
    <xf numFmtId="0" fontId="4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xf>
    <xf numFmtId="0" fontId="64" fillId="0" borderId="21" xfId="0" applyFont="1" applyFill="1" applyBorder="1" applyAlignment="1" applyProtection="1">
      <alignment horizontal="right" vertical="center"/>
    </xf>
    <xf numFmtId="0" fontId="65" fillId="12" borderId="14" xfId="0" applyFont="1" applyFill="1" applyBorder="1" applyAlignment="1" applyProtection="1">
      <alignment horizontal="center" vertical="center" wrapText="1"/>
    </xf>
    <xf numFmtId="0" fontId="65" fillId="12" borderId="15" xfId="0" applyFont="1" applyFill="1" applyBorder="1" applyAlignment="1" applyProtection="1">
      <alignment horizontal="center" vertical="center" wrapText="1"/>
    </xf>
    <xf numFmtId="0" fontId="65" fillId="12" borderId="16" xfId="0" applyFont="1" applyFill="1" applyBorder="1" applyAlignment="1" applyProtection="1">
      <alignment horizontal="center" vertical="center" wrapText="1"/>
    </xf>
    <xf numFmtId="1" fontId="23" fillId="5" borderId="14" xfId="0" applyNumberFormat="1" applyFont="1" applyFill="1" applyBorder="1" applyAlignment="1" applyProtection="1">
      <alignment horizontal="left" vertical="center"/>
      <protection locked="0"/>
    </xf>
    <xf numFmtId="1" fontId="23" fillId="5" borderId="15" xfId="0" applyNumberFormat="1" applyFont="1" applyFill="1" applyBorder="1" applyAlignment="1" applyProtection="1">
      <alignment horizontal="left" vertical="center"/>
      <protection locked="0"/>
    </xf>
    <xf numFmtId="1" fontId="23" fillId="5" borderId="16" xfId="0" applyNumberFormat="1" applyFont="1" applyFill="1" applyBorder="1" applyAlignment="1" applyProtection="1">
      <alignment horizontal="left" vertical="center"/>
      <protection locked="0"/>
    </xf>
    <xf numFmtId="0" fontId="23" fillId="5" borderId="14" xfId="0" applyFont="1" applyFill="1" applyBorder="1" applyAlignment="1" applyProtection="1">
      <alignment horizontal="left" vertical="center"/>
      <protection locked="0"/>
    </xf>
    <xf numFmtId="0" fontId="23" fillId="5" borderId="15" xfId="0" applyFont="1" applyFill="1" applyBorder="1" applyAlignment="1" applyProtection="1">
      <alignment horizontal="left" vertical="center"/>
      <protection locked="0"/>
    </xf>
    <xf numFmtId="0" fontId="23" fillId="5"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xf>
    <xf numFmtId="0" fontId="23" fillId="0" borderId="0" xfId="0" applyFont="1" applyFill="1" applyBorder="1" applyAlignment="1" applyProtection="1">
      <alignment horizontal="left"/>
    </xf>
    <xf numFmtId="0" fontId="25" fillId="5" borderId="12" xfId="0" applyFont="1" applyFill="1" applyBorder="1" applyAlignment="1" applyProtection="1">
      <alignment horizontal="left" vertical="center" wrapText="1"/>
      <protection locked="0"/>
    </xf>
    <xf numFmtId="164" fontId="25" fillId="5" borderId="12"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8" fillId="0" borderId="17" xfId="0" applyFont="1" applyFill="1" applyBorder="1" applyAlignment="1" applyProtection="1">
      <alignment horizontal="left"/>
    </xf>
    <xf numFmtId="0" fontId="45" fillId="0" borderId="0" xfId="0" applyFont="1" applyBorder="1" applyAlignment="1" applyProtection="1">
      <alignment horizontal="center" vertical="center" wrapText="1"/>
    </xf>
    <xf numFmtId="0" fontId="23" fillId="0" borderId="18"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48" fillId="0" borderId="0" xfId="0" applyFont="1" applyFill="1" applyAlignment="1" applyProtection="1">
      <alignment horizontal="left" vertical="top" wrapText="1"/>
    </xf>
    <xf numFmtId="14" fontId="23" fillId="5" borderId="14" xfId="0" applyNumberFormat="1" applyFont="1" applyFill="1" applyBorder="1" applyAlignment="1" applyProtection="1">
      <alignment horizontal="center" vertical="center"/>
      <protection locked="0"/>
    </xf>
    <xf numFmtId="14" fontId="23" fillId="5" borderId="16" xfId="0" applyNumberFormat="1" applyFont="1" applyFill="1" applyBorder="1" applyAlignment="1" applyProtection="1">
      <alignment horizontal="center" vertical="center"/>
      <protection locked="0"/>
    </xf>
    <xf numFmtId="14" fontId="23" fillId="16" borderId="14" xfId="0" applyNumberFormat="1" applyFont="1" applyFill="1" applyBorder="1" applyAlignment="1" applyProtection="1">
      <alignment horizontal="left" vertical="center"/>
      <protection locked="0"/>
    </xf>
    <xf numFmtId="14" fontId="23" fillId="16" borderId="15" xfId="0" applyNumberFormat="1" applyFont="1" applyFill="1" applyBorder="1" applyAlignment="1" applyProtection="1">
      <alignment horizontal="left" vertical="center"/>
      <protection locked="0"/>
    </xf>
    <xf numFmtId="14" fontId="23" fillId="16" borderId="16" xfId="0" applyNumberFormat="1" applyFont="1" applyFill="1" applyBorder="1" applyAlignment="1" applyProtection="1">
      <alignment horizontal="left" vertical="center"/>
      <protection locked="0"/>
    </xf>
    <xf numFmtId="14" fontId="23" fillId="16" borderId="12"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horizontal="left"/>
    </xf>
    <xf numFmtId="0" fontId="21" fillId="0" borderId="12" xfId="0" applyFont="1" applyFill="1" applyBorder="1" applyAlignment="1" applyProtection="1">
      <alignment horizontal="left" vertical="center" wrapText="1"/>
    </xf>
    <xf numFmtId="14" fontId="21" fillId="0" borderId="12" xfId="0" applyNumberFormat="1"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67" fillId="0" borderId="0" xfId="17"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65" fillId="12" borderId="12" xfId="0" applyFont="1" applyFill="1" applyBorder="1" applyAlignment="1" applyProtection="1">
      <alignment horizontal="center" vertical="center" wrapText="1"/>
    </xf>
    <xf numFmtId="164" fontId="21" fillId="0" borderId="12" xfId="0" applyNumberFormat="1" applyFont="1" applyFill="1" applyBorder="1" applyAlignment="1" applyProtection="1">
      <alignment horizontal="center" vertical="center" wrapText="1"/>
    </xf>
    <xf numFmtId="0" fontId="11" fillId="5" borderId="0" xfId="0" applyFont="1" applyFill="1" applyBorder="1" applyAlignment="1" applyProtection="1">
      <alignment horizontal="left" vertical="center"/>
    </xf>
    <xf numFmtId="0" fontId="42" fillId="3" borderId="2" xfId="0" applyFont="1" applyFill="1" applyBorder="1" applyAlignment="1" applyProtection="1">
      <alignment horizontal="left" vertical="center"/>
    </xf>
    <xf numFmtId="0" fontId="65" fillId="12" borderId="26" xfId="0" applyFont="1" applyFill="1" applyBorder="1" applyAlignment="1" applyProtection="1">
      <alignment horizontal="center" vertical="center" wrapText="1"/>
    </xf>
    <xf numFmtId="0" fontId="13" fillId="0" borderId="5" xfId="17" applyFont="1" applyFill="1" applyBorder="1" applyAlignment="1" applyProtection="1">
      <alignment horizontal="center" vertical="center" wrapText="1"/>
    </xf>
    <xf numFmtId="0" fontId="13" fillId="0" borderId="0" xfId="17" applyFont="1" applyFill="1" applyBorder="1" applyAlignment="1" applyProtection="1">
      <alignment horizontal="center" vertical="center" wrapText="1"/>
    </xf>
    <xf numFmtId="0" fontId="66" fillId="0" borderId="5" xfId="0" applyFont="1" applyFill="1" applyBorder="1" applyAlignment="1" applyProtection="1">
      <alignment horizontal="left" vertical="top" wrapText="1"/>
    </xf>
    <xf numFmtId="0" fontId="54" fillId="7" borderId="12" xfId="0" applyFont="1" applyFill="1" applyBorder="1" applyAlignment="1" applyProtection="1">
      <alignment horizontal="left" vertical="center"/>
    </xf>
    <xf numFmtId="0" fontId="56" fillId="7" borderId="14" xfId="0" applyFont="1" applyFill="1" applyBorder="1" applyAlignment="1" applyProtection="1">
      <alignment horizontal="left" vertical="center" wrapText="1"/>
    </xf>
    <xf numFmtId="0" fontId="56" fillId="7" borderId="16" xfId="0" applyFont="1" applyFill="1" applyBorder="1" applyAlignment="1" applyProtection="1">
      <alignment horizontal="left" vertical="center" wrapText="1"/>
    </xf>
    <xf numFmtId="0" fontId="41" fillId="0" borderId="12" xfId="0" applyFont="1" applyBorder="1" applyAlignment="1" applyProtection="1">
      <alignment horizontal="left" vertical="center" wrapText="1"/>
    </xf>
    <xf numFmtId="0" fontId="49" fillId="0" borderId="4" xfId="0" applyFont="1" applyBorder="1" applyAlignment="1" applyProtection="1">
      <alignment horizontal="left" vertical="center" wrapText="1"/>
    </xf>
    <xf numFmtId="0" fontId="49" fillId="0" borderId="4" xfId="0" applyFont="1" applyBorder="1" applyAlignment="1" applyProtection="1">
      <alignment horizontal="left" vertical="top" wrapText="1"/>
    </xf>
    <xf numFmtId="0" fontId="56" fillId="0" borderId="12" xfId="0" applyFont="1" applyBorder="1" applyAlignment="1" applyProtection="1">
      <alignment horizontal="left" vertical="center"/>
    </xf>
    <xf numFmtId="0" fontId="41" fillId="0" borderId="14"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41" fillId="0" borderId="16" xfId="0" applyFont="1" applyBorder="1" applyAlignment="1" applyProtection="1">
      <alignment horizontal="left" vertical="center" wrapText="1"/>
    </xf>
    <xf numFmtId="0" fontId="56" fillId="3" borderId="14" xfId="0" applyFont="1" applyFill="1" applyBorder="1" applyAlignment="1" applyProtection="1">
      <alignment horizontal="center" vertical="center" shrinkToFit="1"/>
      <protection locked="0"/>
    </xf>
    <xf numFmtId="0" fontId="56" fillId="3" borderId="16" xfId="0" applyFont="1" applyFill="1" applyBorder="1" applyAlignment="1" applyProtection="1">
      <alignment horizontal="center" vertical="center" shrinkToFit="1"/>
      <protection locked="0"/>
    </xf>
    <xf numFmtId="0" fontId="49" fillId="0" borderId="3" xfId="0" applyFont="1" applyBorder="1" applyAlignment="1" applyProtection="1">
      <alignment horizontal="left" vertical="center" wrapText="1"/>
    </xf>
    <xf numFmtId="0" fontId="21" fillId="4" borderId="14" xfId="0" applyFont="1" applyFill="1" applyBorder="1" applyAlignment="1" applyProtection="1">
      <alignment horizontal="left" vertical="center" wrapText="1"/>
    </xf>
    <xf numFmtId="0" fontId="21" fillId="4" borderId="15" xfId="0" applyFont="1" applyFill="1" applyBorder="1" applyAlignment="1" applyProtection="1">
      <alignment horizontal="left" vertical="center" wrapText="1"/>
    </xf>
    <xf numFmtId="0" fontId="21" fillId="4" borderId="16"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49" fillId="0" borderId="1" xfId="0" applyFont="1" applyBorder="1" applyAlignment="1" applyProtection="1">
      <alignment horizontal="left" wrapText="1"/>
    </xf>
    <xf numFmtId="0" fontId="21" fillId="3" borderId="14" xfId="0" applyFont="1" applyFill="1" applyBorder="1" applyAlignment="1" applyProtection="1">
      <alignment horizontal="center" vertical="center" shrinkToFit="1"/>
      <protection locked="0"/>
    </xf>
    <xf numFmtId="0" fontId="21" fillId="3" borderId="16" xfId="0" applyFont="1" applyFill="1" applyBorder="1" applyAlignment="1" applyProtection="1">
      <alignment horizontal="center" vertical="center" shrinkToFit="1"/>
      <protection locked="0"/>
    </xf>
    <xf numFmtId="0" fontId="16" fillId="0" borderId="12" xfId="0" applyFont="1" applyBorder="1" applyAlignment="1" applyProtection="1">
      <alignment horizontal="left" vertical="center" wrapText="1"/>
    </xf>
    <xf numFmtId="0" fontId="41" fillId="0" borderId="14" xfId="0" applyFont="1" applyBorder="1" applyAlignment="1" applyProtection="1">
      <alignment horizontal="right" vertical="center"/>
    </xf>
    <xf numFmtId="0" fontId="41" fillId="0" borderId="16" xfId="0" applyFont="1" applyBorder="1" applyAlignment="1" applyProtection="1">
      <alignment horizontal="right" vertical="center"/>
    </xf>
    <xf numFmtId="3" fontId="56" fillId="3" borderId="12" xfId="0" applyNumberFormat="1" applyFont="1" applyFill="1" applyBorder="1" applyAlignment="1" applyProtection="1">
      <alignment horizontal="center" vertical="center"/>
      <protection locked="0"/>
    </xf>
    <xf numFmtId="0" fontId="49" fillId="0" borderId="3" xfId="0" applyFont="1" applyBorder="1" applyAlignment="1" applyProtection="1">
      <alignment horizontal="left" vertical="top" wrapText="1"/>
    </xf>
    <xf numFmtId="10" fontId="21" fillId="4" borderId="12" xfId="24" applyNumberFormat="1" applyFont="1" applyFill="1" applyBorder="1" applyAlignment="1" applyProtection="1">
      <alignment horizontal="center" vertical="center"/>
    </xf>
    <xf numFmtId="0" fontId="56" fillId="0" borderId="14" xfId="0" applyFont="1" applyBorder="1" applyAlignment="1" applyProtection="1">
      <alignment horizontal="center" vertical="center" wrapText="1"/>
    </xf>
    <xf numFmtId="0" fontId="56" fillId="0" borderId="15" xfId="0" applyFont="1" applyBorder="1" applyAlignment="1" applyProtection="1">
      <alignment horizontal="center" vertical="center" wrapText="1"/>
    </xf>
    <xf numFmtId="0" fontId="56" fillId="0" borderId="16" xfId="0" applyFont="1" applyBorder="1" applyAlignment="1" applyProtection="1">
      <alignment horizontal="center" vertical="center" wrapText="1"/>
    </xf>
    <xf numFmtId="0" fontId="7" fillId="0" borderId="12" xfId="0" applyFont="1" applyBorder="1" applyAlignment="1" applyProtection="1">
      <alignment horizontal="left" vertical="center" wrapText="1"/>
    </xf>
    <xf numFmtId="0" fontId="21" fillId="3" borderId="12" xfId="0" applyFont="1" applyFill="1" applyBorder="1" applyAlignment="1" applyProtection="1">
      <alignment horizontal="center" vertical="center" wrapText="1" shrinkToFit="1"/>
    </xf>
    <xf numFmtId="0" fontId="16" fillId="4" borderId="18"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4" borderId="19" xfId="0" applyFont="1" applyFill="1" applyBorder="1" applyAlignment="1" applyProtection="1">
      <alignment horizontal="left" vertical="top" wrapText="1"/>
    </xf>
    <xf numFmtId="0" fontId="16" fillId="13" borderId="24" xfId="0" applyFont="1" applyFill="1" applyBorder="1" applyAlignment="1" applyProtection="1">
      <alignment horizontal="left" vertical="top" wrapText="1"/>
    </xf>
    <xf numFmtId="0" fontId="16" fillId="13" borderId="17" xfId="0" applyFont="1" applyFill="1" applyBorder="1" applyAlignment="1" applyProtection="1">
      <alignment horizontal="left" vertical="top" wrapText="1"/>
    </xf>
    <xf numFmtId="0" fontId="16" fillId="13" borderId="25" xfId="0" applyFont="1" applyFill="1" applyBorder="1" applyAlignment="1" applyProtection="1">
      <alignment horizontal="left" vertical="top" wrapText="1"/>
    </xf>
    <xf numFmtId="0" fontId="16" fillId="4" borderId="23" xfId="0" applyFont="1" applyFill="1" applyBorder="1" applyAlignment="1" applyProtection="1">
      <alignment horizontal="left" vertical="center" wrapText="1"/>
    </xf>
    <xf numFmtId="0" fontId="16" fillId="4" borderId="21" xfId="0" applyFont="1" applyFill="1" applyBorder="1" applyAlignment="1" applyProtection="1">
      <alignment horizontal="left" vertical="center" wrapText="1"/>
    </xf>
    <xf numFmtId="0" fontId="16" fillId="4" borderId="27" xfId="0" applyFont="1" applyFill="1" applyBorder="1" applyAlignment="1" applyProtection="1">
      <alignment horizontal="left" vertical="center" wrapText="1"/>
    </xf>
    <xf numFmtId="0" fontId="21" fillId="4" borderId="12" xfId="0" applyFont="1" applyFill="1" applyBorder="1" applyAlignment="1" applyProtection="1">
      <alignment horizontal="left" vertical="center" wrapText="1"/>
    </xf>
    <xf numFmtId="0" fontId="41" fillId="0" borderId="14" xfId="0" applyFont="1" applyBorder="1" applyAlignment="1" applyProtection="1">
      <alignment horizontal="left" vertical="center"/>
    </xf>
    <xf numFmtId="0" fontId="41" fillId="0" borderId="15" xfId="0" applyFont="1" applyBorder="1" applyAlignment="1" applyProtection="1">
      <alignment horizontal="left" vertical="center"/>
    </xf>
    <xf numFmtId="0" fontId="41" fillId="0" borderId="16" xfId="0" applyFont="1" applyBorder="1" applyAlignment="1" applyProtection="1">
      <alignment horizontal="left" vertical="center"/>
    </xf>
    <xf numFmtId="0" fontId="49" fillId="0" borderId="0" xfId="0" applyFont="1" applyBorder="1" applyAlignment="1" applyProtection="1">
      <alignment horizontal="left" vertical="center" wrapText="1"/>
    </xf>
    <xf numFmtId="0" fontId="56" fillId="3" borderId="14" xfId="0" applyFont="1" applyFill="1" applyBorder="1" applyAlignment="1" applyProtection="1">
      <alignment horizontal="center" vertical="center" wrapText="1"/>
      <protection locked="0"/>
    </xf>
    <xf numFmtId="0" fontId="56" fillId="3" borderId="16" xfId="0" applyFont="1" applyFill="1" applyBorder="1" applyAlignment="1" applyProtection="1">
      <alignment horizontal="center" vertical="center" wrapText="1"/>
      <protection locked="0"/>
    </xf>
    <xf numFmtId="0" fontId="49" fillId="0" borderId="1" xfId="0" applyFont="1" applyBorder="1" applyAlignment="1" applyProtection="1">
      <alignment horizontal="left" vertical="center" wrapText="1"/>
    </xf>
    <xf numFmtId="0" fontId="41" fillId="0" borderId="12" xfId="0" applyFont="1" applyBorder="1" applyAlignment="1" applyProtection="1">
      <alignment horizontal="right" vertical="center"/>
    </xf>
    <xf numFmtId="3" fontId="56" fillId="3" borderId="12" xfId="0" applyNumberFormat="1" applyFont="1" applyFill="1" applyBorder="1" applyAlignment="1" applyProtection="1">
      <alignment horizontal="center" vertical="center" wrapText="1"/>
      <protection locked="0"/>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3" fontId="56" fillId="3" borderId="14" xfId="0" applyNumberFormat="1" applyFont="1" applyFill="1" applyBorder="1" applyAlignment="1" applyProtection="1">
      <alignment horizontal="center" vertical="center"/>
      <protection locked="0"/>
    </xf>
    <xf numFmtId="3" fontId="56" fillId="3" borderId="16" xfId="0" applyNumberFormat="1" applyFont="1" applyFill="1" applyBorder="1" applyAlignment="1" applyProtection="1">
      <alignment horizontal="center" vertical="center"/>
      <protection locked="0"/>
    </xf>
    <xf numFmtId="9" fontId="16" fillId="4" borderId="12" xfId="24" applyFont="1" applyFill="1" applyBorder="1" applyAlignment="1" applyProtection="1">
      <alignment horizontal="left" vertical="center" wrapText="1"/>
    </xf>
    <xf numFmtId="10" fontId="21" fillId="4" borderId="12" xfId="24" applyNumberFormat="1" applyFont="1" applyFill="1" applyBorder="1" applyAlignment="1" applyProtection="1">
      <alignment horizontal="center" vertical="center" wrapText="1"/>
    </xf>
    <xf numFmtId="0" fontId="66" fillId="0" borderId="5" xfId="0" applyFont="1" applyFill="1" applyBorder="1" applyAlignment="1" applyProtection="1">
      <alignment horizontal="left" vertical="center" wrapText="1"/>
    </xf>
    <xf numFmtId="3" fontId="56" fillId="3" borderId="14" xfId="0" applyNumberFormat="1" applyFont="1" applyFill="1" applyBorder="1" applyAlignment="1" applyProtection="1">
      <alignment horizontal="center" vertical="center" wrapText="1"/>
      <protection locked="0"/>
    </xf>
    <xf numFmtId="3" fontId="56" fillId="3" borderId="16" xfId="0" applyNumberFormat="1" applyFont="1" applyFill="1" applyBorder="1" applyAlignment="1" applyProtection="1">
      <alignment horizontal="center" vertical="center" wrapText="1"/>
      <protection locked="0"/>
    </xf>
    <xf numFmtId="0" fontId="56" fillId="0" borderId="14" xfId="0" applyFont="1" applyBorder="1" applyAlignment="1" applyProtection="1">
      <alignment horizontal="left" vertical="center"/>
    </xf>
    <xf numFmtId="0" fontId="56" fillId="0" borderId="15" xfId="0" applyFont="1" applyBorder="1" applyAlignment="1" applyProtection="1">
      <alignment horizontal="left" vertical="center"/>
    </xf>
    <xf numFmtId="0" fontId="56" fillId="0" borderId="16" xfId="0" applyFont="1" applyBorder="1" applyAlignment="1" applyProtection="1">
      <alignment horizontal="left" vertical="center"/>
    </xf>
    <xf numFmtId="14" fontId="56" fillId="3" borderId="14" xfId="0" applyNumberFormat="1" applyFont="1" applyFill="1" applyBorder="1" applyAlignment="1" applyProtection="1">
      <alignment horizontal="center" vertical="center" wrapText="1"/>
      <protection locked="0"/>
    </xf>
    <xf numFmtId="0" fontId="49" fillId="0" borderId="2" xfId="0" applyFont="1" applyBorder="1" applyAlignment="1" applyProtection="1">
      <alignment horizontal="left" vertical="center" wrapText="1"/>
    </xf>
    <xf numFmtId="0" fontId="49" fillId="0" borderId="1" xfId="0" applyFont="1" applyBorder="1" applyAlignment="1" applyProtection="1">
      <alignment horizontal="left" vertical="top" wrapText="1"/>
    </xf>
    <xf numFmtId="0" fontId="49" fillId="0" borderId="7" xfId="0" applyFont="1" applyBorder="1" applyAlignment="1" applyProtection="1">
      <alignment horizontal="left" vertical="top" wrapText="1"/>
    </xf>
    <xf numFmtId="3" fontId="21" fillId="3" borderId="12" xfId="0" applyNumberFormat="1" applyFont="1" applyFill="1" applyBorder="1" applyAlignment="1" applyProtection="1">
      <alignment horizontal="center" vertical="center" wrapText="1"/>
      <protection locked="0"/>
    </xf>
    <xf numFmtId="3" fontId="21" fillId="3" borderId="12" xfId="0" applyNumberFormat="1" applyFont="1" applyFill="1" applyBorder="1" applyAlignment="1" applyProtection="1">
      <alignment horizontal="center" vertical="center"/>
      <protection locked="0"/>
    </xf>
    <xf numFmtId="0" fontId="41" fillId="0" borderId="15" xfId="0" applyFont="1" applyBorder="1" applyAlignment="1" applyProtection="1">
      <alignment horizontal="right" vertical="center"/>
    </xf>
    <xf numFmtId="0" fontId="49" fillId="0" borderId="4" xfId="0" applyFont="1" applyBorder="1" applyAlignment="1" applyProtection="1">
      <alignment horizontal="left" wrapText="1"/>
    </xf>
    <xf numFmtId="0" fontId="18" fillId="0" borderId="1" xfId="0" applyFont="1" applyBorder="1" applyAlignment="1" applyProtection="1">
      <alignment horizontal="left" wrapText="1"/>
    </xf>
    <xf numFmtId="0" fontId="30" fillId="7" borderId="14" xfId="0" applyFont="1" applyFill="1" applyBorder="1" applyAlignment="1" applyProtection="1">
      <alignment horizontal="left" vertical="center"/>
    </xf>
    <xf numFmtId="0" fontId="30" fillId="7" borderId="15" xfId="0" applyFont="1" applyFill="1" applyBorder="1" applyAlignment="1" applyProtection="1">
      <alignment horizontal="left" vertical="center"/>
    </xf>
    <xf numFmtId="0" fontId="30" fillId="7" borderId="16" xfId="0" applyFont="1" applyFill="1" applyBorder="1" applyAlignment="1" applyProtection="1">
      <alignment horizontal="left" vertical="center"/>
    </xf>
    <xf numFmtId="0" fontId="48" fillId="0" borderId="1" xfId="0" applyFont="1" applyBorder="1" applyAlignment="1" applyProtection="1">
      <alignment horizontal="left" wrapText="1"/>
    </xf>
    <xf numFmtId="0" fontId="48" fillId="0" borderId="7" xfId="0" applyFont="1" applyBorder="1" applyAlignment="1" applyProtection="1">
      <alignment horizontal="left" wrapText="1"/>
    </xf>
    <xf numFmtId="0" fontId="56" fillId="7" borderId="17" xfId="0" applyFont="1" applyFill="1" applyBorder="1" applyAlignment="1" applyProtection="1">
      <alignment horizontal="left" vertical="center" wrapText="1"/>
    </xf>
    <xf numFmtId="0" fontId="56" fillId="7" borderId="25" xfId="0" applyFont="1" applyFill="1" applyBorder="1" applyAlignment="1" applyProtection="1">
      <alignment horizontal="left" vertical="center" wrapText="1"/>
    </xf>
    <xf numFmtId="0" fontId="41" fillId="0" borderId="22" xfId="0" applyFont="1" applyBorder="1" applyAlignment="1" applyProtection="1">
      <alignment horizontal="left" vertical="center" wrapText="1"/>
    </xf>
    <xf numFmtId="0" fontId="41" fillId="0" borderId="23" xfId="0" applyFont="1" applyBorder="1" applyAlignment="1" applyProtection="1">
      <alignment horizontal="left" vertical="center" wrapText="1"/>
    </xf>
    <xf numFmtId="0" fontId="21" fillId="3" borderId="12" xfId="0" applyFont="1" applyFill="1" applyBorder="1" applyAlignment="1" applyProtection="1">
      <alignment horizontal="left" vertical="top" wrapText="1" shrinkToFit="1"/>
      <protection locked="0"/>
    </xf>
    <xf numFmtId="0" fontId="24" fillId="0" borderId="2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7" fillId="0" borderId="20" xfId="0" applyFont="1" applyFill="1" applyBorder="1" applyAlignment="1">
      <alignment horizontal="center" vertical="center" wrapText="1"/>
    </xf>
    <xf numFmtId="0" fontId="27" fillId="0" borderId="22" xfId="0" applyFont="1" applyFill="1" applyBorder="1" applyAlignment="1">
      <alignment horizontal="center" vertical="center" wrapText="1"/>
    </xf>
    <xf numFmtId="10" fontId="27" fillId="0" borderId="20" xfId="0" applyNumberFormat="1" applyFont="1" applyBorder="1" applyAlignment="1" applyProtection="1">
      <alignment horizontal="center" vertical="top"/>
    </xf>
    <xf numFmtId="10" fontId="27" fillId="0" borderId="22" xfId="0" applyNumberFormat="1" applyFont="1" applyBorder="1" applyAlignment="1" applyProtection="1">
      <alignment horizontal="center" vertical="top"/>
    </xf>
    <xf numFmtId="0" fontId="68" fillId="0" borderId="12" xfId="0" applyFont="1" applyBorder="1" applyAlignment="1" applyProtection="1">
      <alignment vertical="top" wrapText="1"/>
    </xf>
    <xf numFmtId="0" fontId="73" fillId="0" borderId="24"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3" fillId="0" borderId="27" xfId="0" applyFont="1" applyFill="1" applyBorder="1" applyAlignment="1">
      <alignment horizontal="center" vertical="center" wrapText="1"/>
    </xf>
    <xf numFmtId="0" fontId="69" fillId="14" borderId="12" xfId="0" applyFont="1" applyFill="1" applyBorder="1" applyAlignment="1" applyProtection="1">
      <alignment horizontal="center" vertical="center" wrapText="1"/>
    </xf>
    <xf numFmtId="0" fontId="70" fillId="0" borderId="0" xfId="17"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3" fillId="0" borderId="12" xfId="15" applyFont="1" applyBorder="1" applyAlignment="1" applyProtection="1">
      <alignment horizontal="left" vertical="center" wrapText="1"/>
    </xf>
    <xf numFmtId="0" fontId="4" fillId="0" borderId="12" xfId="15" applyFont="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164" fontId="21" fillId="0" borderId="14" xfId="0" applyNumberFormat="1" applyFont="1" applyFill="1" applyBorder="1" applyAlignment="1" applyProtection="1">
      <alignment horizontal="center" vertical="center" wrapText="1"/>
    </xf>
    <xf numFmtId="164" fontId="21" fillId="0" borderId="15" xfId="0" applyNumberFormat="1" applyFont="1" applyFill="1" applyBorder="1" applyAlignment="1" applyProtection="1">
      <alignment horizontal="center" vertical="center" wrapText="1"/>
    </xf>
    <xf numFmtId="164" fontId="21" fillId="0" borderId="16" xfId="0" applyNumberFormat="1" applyFont="1" applyFill="1" applyBorder="1" applyAlignment="1" applyProtection="1">
      <alignment horizontal="center" vertical="center" wrapText="1"/>
    </xf>
    <xf numFmtId="14" fontId="21" fillId="0" borderId="14" xfId="0" applyNumberFormat="1" applyFont="1" applyFill="1" applyBorder="1" applyAlignment="1" applyProtection="1">
      <alignment horizontal="center" vertical="center" wrapText="1"/>
    </xf>
    <xf numFmtId="14" fontId="21" fillId="0" borderId="15" xfId="0" applyNumberFormat="1" applyFont="1" applyFill="1" applyBorder="1" applyAlignment="1" applyProtection="1">
      <alignment horizontal="center" vertical="center" wrapText="1"/>
    </xf>
    <xf numFmtId="14" fontId="21" fillId="0" borderId="16" xfId="0" applyNumberFormat="1" applyFont="1" applyFill="1" applyBorder="1" applyAlignment="1" applyProtection="1">
      <alignment horizontal="center" vertical="center" wrapText="1"/>
    </xf>
    <xf numFmtId="0" fontId="27" fillId="6" borderId="28" xfId="0" applyFont="1" applyFill="1" applyBorder="1" applyAlignment="1" applyProtection="1">
      <alignment horizontal="center" vertical="top" wrapText="1"/>
    </xf>
    <xf numFmtId="0" fontId="27" fillId="6" borderId="29" xfId="0" applyFont="1" applyFill="1" applyBorder="1" applyAlignment="1" applyProtection="1">
      <alignment horizontal="center" vertical="top" wrapText="1"/>
    </xf>
    <xf numFmtId="0" fontId="9" fillId="0" borderId="0" xfId="0" applyFont="1" applyBorder="1" applyAlignment="1" applyProtection="1">
      <alignment horizontal="center" vertical="center"/>
    </xf>
    <xf numFmtId="0" fontId="74" fillId="0" borderId="12" xfId="0" applyNumberFormat="1" applyFont="1" applyBorder="1" applyAlignment="1" applyProtection="1">
      <alignment horizontal="center" vertical="center" textRotation="90" wrapText="1"/>
    </xf>
    <xf numFmtId="0" fontId="39" fillId="0" borderId="14" xfId="13" applyBorder="1" applyAlignment="1" applyProtection="1">
      <alignment horizontal="center" vertical="center" wrapText="1"/>
    </xf>
    <xf numFmtId="0" fontId="39" fillId="0" borderId="16" xfId="13" applyBorder="1" applyAlignment="1" applyProtection="1">
      <alignment horizontal="center" vertical="center" wrapText="1"/>
    </xf>
    <xf numFmtId="0" fontId="57" fillId="8" borderId="20" xfId="0" applyNumberFormat="1" applyFont="1" applyFill="1" applyBorder="1" applyAlignment="1" applyProtection="1">
      <alignment horizontal="center" vertical="center" wrapText="1"/>
    </xf>
    <xf numFmtId="0" fontId="57" fillId="8" borderId="22" xfId="0" applyNumberFormat="1" applyFont="1" applyFill="1" applyBorder="1" applyAlignment="1" applyProtection="1">
      <alignment horizontal="center" vertical="center" wrapText="1"/>
    </xf>
    <xf numFmtId="0" fontId="57" fillId="8" borderId="20" xfId="0" applyNumberFormat="1" applyFont="1" applyFill="1" applyBorder="1" applyAlignment="1" applyProtection="1">
      <alignment horizontal="left" vertical="center" wrapText="1"/>
    </xf>
    <xf numFmtId="0" fontId="57" fillId="8" borderId="22" xfId="0" applyNumberFormat="1" applyFont="1" applyFill="1" applyBorder="1" applyAlignment="1" applyProtection="1">
      <alignment horizontal="left" vertical="center" wrapText="1"/>
    </xf>
    <xf numFmtId="0" fontId="39" fillId="8" borderId="23" xfId="13" applyNumberFormat="1" applyFill="1" applyBorder="1" applyAlignment="1" applyProtection="1">
      <alignment horizontal="center" vertical="center" wrapText="1"/>
    </xf>
    <xf numFmtId="0" fontId="72" fillId="8" borderId="27" xfId="0" applyNumberFormat="1" applyFont="1" applyFill="1" applyBorder="1" applyAlignment="1" applyProtection="1">
      <alignment horizontal="center" vertical="center" wrapText="1"/>
    </xf>
    <xf numFmtId="0" fontId="72" fillId="8" borderId="18" xfId="0" applyNumberFormat="1" applyFont="1" applyFill="1" applyBorder="1" applyAlignment="1" applyProtection="1">
      <alignment horizontal="center" vertical="center" wrapText="1"/>
    </xf>
    <xf numFmtId="0" fontId="72" fillId="8" borderId="19" xfId="0" applyNumberFormat="1" applyFont="1" applyFill="1" applyBorder="1" applyAlignment="1" applyProtection="1">
      <alignment horizontal="center" vertical="center" wrapText="1"/>
    </xf>
    <xf numFmtId="0" fontId="72" fillId="8" borderId="24" xfId="0" applyNumberFormat="1" applyFont="1" applyFill="1" applyBorder="1" applyAlignment="1" applyProtection="1">
      <alignment horizontal="center" vertical="center" wrapText="1"/>
    </xf>
    <xf numFmtId="0" fontId="72" fillId="8" borderId="25" xfId="0" applyNumberFormat="1" applyFont="1" applyFill="1" applyBorder="1" applyAlignment="1" applyProtection="1">
      <alignment horizontal="center" vertical="center" wrapText="1"/>
    </xf>
    <xf numFmtId="0" fontId="39" fillId="8" borderId="18" xfId="13" applyNumberFormat="1" applyFill="1" applyBorder="1" applyAlignment="1" applyProtection="1">
      <alignment horizontal="center" vertical="center" wrapText="1"/>
    </xf>
    <xf numFmtId="0" fontId="39" fillId="8" borderId="24" xfId="13" applyNumberFormat="1" applyFill="1" applyBorder="1" applyAlignment="1" applyProtection="1">
      <alignment horizontal="center" vertical="center" wrapText="1"/>
    </xf>
    <xf numFmtId="0" fontId="39" fillId="8" borderId="12" xfId="13" applyNumberFormat="1" applyFill="1" applyBorder="1" applyAlignment="1" applyProtection="1">
      <alignment horizontal="center" vertical="center" wrapText="1"/>
    </xf>
    <xf numFmtId="0" fontId="61" fillId="9" borderId="12" xfId="0" applyFont="1" applyFill="1" applyBorder="1" applyAlignment="1" applyProtection="1">
      <alignment horizontal="center" vertical="center" wrapText="1"/>
    </xf>
    <xf numFmtId="0" fontId="39" fillId="8" borderId="12" xfId="13" applyFill="1" applyBorder="1" applyAlignment="1" applyProtection="1">
      <alignment horizontal="center" vertical="center" wrapText="1"/>
    </xf>
    <xf numFmtId="0" fontId="39" fillId="8" borderId="24" xfId="13" applyFill="1" applyBorder="1" applyAlignment="1" applyProtection="1">
      <alignment horizontal="center" vertical="center" wrapText="1"/>
    </xf>
    <xf numFmtId="0" fontId="39" fillId="8" borderId="18" xfId="13" applyFill="1" applyBorder="1" applyAlignment="1" applyProtection="1">
      <alignment horizontal="center" vertical="center" wrapText="1"/>
    </xf>
    <xf numFmtId="0" fontId="39" fillId="8" borderId="23" xfId="13" applyFill="1" applyBorder="1" applyAlignment="1" applyProtection="1">
      <alignment horizontal="center" vertical="center" wrapText="1"/>
    </xf>
    <xf numFmtId="0" fontId="39" fillId="0" borderId="20" xfId="13" applyBorder="1" applyAlignment="1" applyProtection="1">
      <alignment horizontal="center" vertical="center" wrapText="1"/>
    </xf>
    <xf numFmtId="0" fontId="39" fillId="0" borderId="22" xfId="13" applyBorder="1" applyAlignment="1" applyProtection="1">
      <alignment horizontal="center" vertical="center" wrapText="1"/>
    </xf>
    <xf numFmtId="0" fontId="39" fillId="0" borderId="20" xfId="13" applyFill="1" applyBorder="1" applyAlignment="1" applyProtection="1">
      <alignment horizontal="center" vertical="center" wrapText="1"/>
    </xf>
    <xf numFmtId="0" fontId="39" fillId="0" borderId="30" xfId="13" applyFill="1" applyBorder="1" applyAlignment="1" applyProtection="1">
      <alignment horizontal="center" vertical="center" wrapText="1"/>
    </xf>
    <xf numFmtId="0" fontId="39" fillId="0" borderId="22" xfId="13" applyFill="1" applyBorder="1" applyAlignment="1" applyProtection="1">
      <alignment horizontal="center" vertical="center" wrapText="1"/>
    </xf>
    <xf numFmtId="0" fontId="39" fillId="0" borderId="24" xfId="13" applyFill="1" applyBorder="1" applyAlignment="1" applyProtection="1">
      <alignment horizontal="center" vertical="center" wrapText="1"/>
    </xf>
    <xf numFmtId="0" fontId="39" fillId="0" borderId="18" xfId="13" applyFill="1" applyBorder="1" applyAlignment="1" applyProtection="1">
      <alignment horizontal="center" vertical="center" wrapText="1"/>
    </xf>
    <xf numFmtId="0" fontId="39" fillId="0" borderId="23" xfId="13" applyFill="1" applyBorder="1" applyAlignment="1" applyProtection="1">
      <alignment horizontal="center" vertical="center" wrapText="1"/>
    </xf>
    <xf numFmtId="0" fontId="39" fillId="8" borderId="20" xfId="13" applyFill="1" applyBorder="1" applyAlignment="1" applyProtection="1">
      <alignment horizontal="center" vertical="center" wrapText="1"/>
    </xf>
    <xf numFmtId="0" fontId="39" fillId="8" borderId="30" xfId="13" applyFill="1" applyBorder="1" applyAlignment="1" applyProtection="1">
      <alignment horizontal="center" vertical="center" wrapText="1"/>
    </xf>
    <xf numFmtId="0" fontId="39" fillId="8" borderId="22" xfId="13" applyFill="1" applyBorder="1" applyAlignment="1" applyProtection="1">
      <alignment horizontal="center" vertical="center" wrapText="1"/>
    </xf>
    <xf numFmtId="0" fontId="57" fillId="0" borderId="12" xfId="0" applyNumberFormat="1" applyFont="1" applyBorder="1" applyAlignment="1" applyProtection="1">
      <alignment horizontal="center" vertical="center" wrapText="1"/>
    </xf>
    <xf numFmtId="0" fontId="39" fillId="0" borderId="24" xfId="13" applyBorder="1" applyAlignment="1" applyProtection="1">
      <alignment horizontal="center" vertical="center" wrapText="1"/>
    </xf>
    <xf numFmtId="0" fontId="39" fillId="0" borderId="18" xfId="13" applyBorder="1" applyAlignment="1" applyProtection="1">
      <alignment horizontal="center" vertical="center" wrapText="1"/>
    </xf>
    <xf numFmtId="0" fontId="39" fillId="0" borderId="23" xfId="13" applyBorder="1" applyAlignment="1" applyProtection="1">
      <alignment horizontal="center" vertical="center" wrapText="1"/>
    </xf>
    <xf numFmtId="0" fontId="39" fillId="0" borderId="12" xfId="13" applyBorder="1" applyAlignment="1" applyProtection="1">
      <alignment horizontal="center" vertical="center" wrapText="1"/>
    </xf>
    <xf numFmtId="0" fontId="39" fillId="0" borderId="12" xfId="13" applyBorder="1" applyAlignment="1">
      <alignment horizontal="center" vertical="center" wrapText="1"/>
    </xf>
    <xf numFmtId="0" fontId="39" fillId="0" borderId="30" xfId="13" applyBorder="1" applyAlignment="1" applyProtection="1">
      <alignment horizontal="center" vertical="center" wrapText="1"/>
    </xf>
    <xf numFmtId="0" fontId="39" fillId="0" borderId="12" xfId="13" applyFill="1" applyBorder="1" applyAlignment="1" applyProtection="1">
      <alignment horizontal="center" vertical="center" wrapText="1"/>
    </xf>
    <xf numFmtId="0" fontId="62" fillId="9" borderId="12" xfId="0" applyFont="1" applyFill="1" applyBorder="1" applyAlignment="1" applyProtection="1">
      <alignment horizontal="center" vertical="center" wrapText="1"/>
    </xf>
    <xf numFmtId="0" fontId="74" fillId="8" borderId="12" xfId="0" applyNumberFormat="1" applyFont="1" applyFill="1" applyBorder="1" applyAlignment="1" applyProtection="1">
      <alignment horizontal="center" vertical="center" textRotation="90" wrapText="1"/>
    </xf>
    <xf numFmtId="0" fontId="57" fillId="0" borderId="12" xfId="0" applyFont="1" applyBorder="1" applyAlignment="1" applyProtection="1">
      <alignment horizontal="center" wrapText="1"/>
    </xf>
    <xf numFmtId="0" fontId="74" fillId="8" borderId="12" xfId="0" applyFont="1" applyFill="1" applyBorder="1" applyAlignment="1" applyProtection="1">
      <alignment horizontal="center" vertical="center" textRotation="90" wrapText="1"/>
    </xf>
    <xf numFmtId="0" fontId="57" fillId="8" borderId="12" xfId="0" applyNumberFormat="1" applyFont="1" applyFill="1" applyBorder="1" applyAlignment="1" applyProtection="1">
      <alignment horizontal="center" vertical="center" wrapText="1"/>
    </xf>
    <xf numFmtId="0" fontId="57" fillId="8" borderId="12" xfId="0" applyFont="1" applyFill="1" applyBorder="1" applyAlignment="1" applyProtection="1">
      <alignment horizontal="center" wrapText="1"/>
    </xf>
    <xf numFmtId="0" fontId="39" fillId="8" borderId="12" xfId="13" applyFill="1" applyBorder="1" applyAlignment="1">
      <alignment horizontal="center" vertical="center" wrapText="1"/>
    </xf>
    <xf numFmtId="9" fontId="57" fillId="4" borderId="12" xfId="0" applyNumberFormat="1" applyFont="1" applyFill="1" applyBorder="1" applyAlignment="1" applyProtection="1">
      <alignment horizontal="center" vertical="center" wrapText="1"/>
    </xf>
    <xf numFmtId="0" fontId="78" fillId="0" borderId="0" xfId="0" applyFont="1" applyAlignment="1" applyProtection="1">
      <alignment horizontal="left" vertical="center" readingOrder="1"/>
    </xf>
    <xf numFmtId="0" fontId="76" fillId="6" borderId="32" xfId="0" applyFont="1" applyFill="1" applyBorder="1" applyAlignment="1" applyProtection="1">
      <alignment horizontal="right" vertical="center" wrapText="1"/>
    </xf>
    <xf numFmtId="0" fontId="76" fillId="6" borderId="35" xfId="0" applyFont="1" applyFill="1" applyBorder="1" applyAlignment="1" applyProtection="1">
      <alignment horizontal="right" vertical="center" wrapText="1"/>
    </xf>
    <xf numFmtId="0" fontId="63" fillId="6" borderId="32" xfId="0" applyFont="1" applyFill="1" applyBorder="1" applyAlignment="1" applyProtection="1">
      <alignment horizontal="center" vertical="center" wrapText="1"/>
    </xf>
    <xf numFmtId="0" fontId="63" fillId="6" borderId="35" xfId="0" applyFont="1" applyFill="1" applyBorder="1" applyAlignment="1" applyProtection="1">
      <alignment horizontal="center" vertical="center" wrapText="1"/>
    </xf>
    <xf numFmtId="0" fontId="77" fillId="0" borderId="39" xfId="0" applyFont="1" applyFill="1" applyBorder="1" applyAlignment="1" applyProtection="1">
      <alignment horizontal="center" vertical="center" wrapText="1"/>
    </xf>
    <xf numFmtId="0" fontId="77" fillId="0" borderId="40" xfId="0" applyFont="1" applyFill="1" applyBorder="1" applyAlignment="1" applyProtection="1">
      <alignment horizontal="center" vertical="center" wrapText="1"/>
    </xf>
    <xf numFmtId="0" fontId="77" fillId="0" borderId="41" xfId="0" applyFont="1" applyFill="1" applyBorder="1" applyAlignment="1" applyProtection="1">
      <alignment horizontal="center" vertical="center" wrapText="1"/>
    </xf>
    <xf numFmtId="0" fontId="63" fillId="10" borderId="32" xfId="0" applyFont="1" applyFill="1" applyBorder="1" applyAlignment="1" applyProtection="1">
      <alignment horizontal="center" vertical="center" wrapText="1"/>
    </xf>
    <xf numFmtId="0" fontId="63" fillId="10" borderId="22" xfId="0" applyFont="1" applyFill="1" applyBorder="1" applyAlignment="1" applyProtection="1">
      <alignment horizontal="center" vertical="center" wrapText="1"/>
    </xf>
    <xf numFmtId="0" fontId="63" fillId="0" borderId="30" xfId="0" applyFont="1" applyFill="1" applyBorder="1" applyAlignment="1" applyProtection="1">
      <alignment horizontal="center" vertical="center"/>
    </xf>
    <xf numFmtId="0" fontId="76" fillId="10" borderId="32" xfId="0" applyFont="1" applyFill="1" applyBorder="1" applyAlignment="1" applyProtection="1">
      <alignment horizontal="right" vertical="center" wrapText="1"/>
    </xf>
    <xf numFmtId="0" fontId="76" fillId="10" borderId="22" xfId="0" applyFont="1" applyFill="1" applyBorder="1" applyAlignment="1" applyProtection="1">
      <alignment horizontal="right" vertical="center" wrapText="1"/>
    </xf>
    <xf numFmtId="0" fontId="78" fillId="0" borderId="17" xfId="0" applyFont="1" applyBorder="1" applyAlignment="1" applyProtection="1">
      <alignment wrapText="1"/>
    </xf>
  </cellXfs>
  <cellStyles count="53">
    <cellStyle name="Comma 2" xfId="1" xr:uid="{00000000-0005-0000-0000-000000000000}"/>
    <cellStyle name="Comma 2 2" xfId="38" xr:uid="{00000000-0005-0000-0000-000001000000}"/>
    <cellStyle name="Comma 3" xfId="2" xr:uid="{00000000-0005-0000-0000-000002000000}"/>
    <cellStyle name="Comma 3 2" xfId="3" xr:uid="{00000000-0005-0000-0000-000003000000}"/>
    <cellStyle name="Comma 3 2 2" xfId="4" xr:uid="{00000000-0005-0000-0000-000004000000}"/>
    <cellStyle name="Comma 3 2 2 2" xfId="5" xr:uid="{00000000-0005-0000-0000-000005000000}"/>
    <cellStyle name="Comma 3 2 3" xfId="6" xr:uid="{00000000-0005-0000-0000-000006000000}"/>
    <cellStyle name="Comma 4" xfId="7" xr:uid="{00000000-0005-0000-0000-000007000000}"/>
    <cellStyle name="Comma 4 2" xfId="39" xr:uid="{00000000-0005-0000-0000-000008000000}"/>
    <cellStyle name="Comma 5" xfId="8" xr:uid="{00000000-0005-0000-0000-000009000000}"/>
    <cellStyle name="Comma 5 2" xfId="40" xr:uid="{00000000-0005-0000-0000-00000A000000}"/>
    <cellStyle name="Comma 6" xfId="9" xr:uid="{00000000-0005-0000-0000-00000B000000}"/>
    <cellStyle name="Comma 6 2" xfId="41" xr:uid="{00000000-0005-0000-0000-00000C000000}"/>
    <cellStyle name="Comma 7" xfId="10" xr:uid="{00000000-0005-0000-0000-00000D000000}"/>
    <cellStyle name="Comma 7 2" xfId="42" xr:uid="{00000000-0005-0000-0000-00000E000000}"/>
    <cellStyle name="Comma 8" xfId="11" xr:uid="{00000000-0005-0000-0000-00000F000000}"/>
    <cellStyle name="Comma 8 2" xfId="43" xr:uid="{00000000-0005-0000-0000-000010000000}"/>
    <cellStyle name="Comma 9" xfId="12" xr:uid="{00000000-0005-0000-0000-000011000000}"/>
    <cellStyle name="Comma 9 2" xfId="44" xr:uid="{00000000-0005-0000-0000-000012000000}"/>
    <cellStyle name="Hyperlink" xfId="13" builtinId="8"/>
    <cellStyle name="Normal" xfId="0" builtinId="0"/>
    <cellStyle name="Normal 10" xfId="14" xr:uid="{00000000-0005-0000-0000-000015000000}"/>
    <cellStyle name="Normal 2" xfId="15" xr:uid="{00000000-0005-0000-0000-000016000000}"/>
    <cellStyle name="Normal 2 2" xfId="16" xr:uid="{00000000-0005-0000-0000-000017000000}"/>
    <cellStyle name="Normal 3" xfId="17" xr:uid="{00000000-0005-0000-0000-000018000000}"/>
    <cellStyle name="Normal 4" xfId="18" xr:uid="{00000000-0005-0000-0000-000019000000}"/>
    <cellStyle name="Normal 5" xfId="19" xr:uid="{00000000-0005-0000-0000-00001A000000}"/>
    <cellStyle name="Normal 6" xfId="20" xr:uid="{00000000-0005-0000-0000-00001B000000}"/>
    <cellStyle name="Normal 7" xfId="21" xr:uid="{00000000-0005-0000-0000-00001C000000}"/>
    <cellStyle name="Normal 8" xfId="22" xr:uid="{00000000-0005-0000-0000-00001D000000}"/>
    <cellStyle name="Normal 9" xfId="23" xr:uid="{00000000-0005-0000-0000-00001E000000}"/>
    <cellStyle name="Percent" xfId="24" builtinId="5"/>
    <cellStyle name="Percent 10" xfId="25" xr:uid="{00000000-0005-0000-0000-000020000000}"/>
    <cellStyle name="Percent 10 2" xfId="45" xr:uid="{00000000-0005-0000-0000-000021000000}"/>
    <cellStyle name="Percent 2" xfId="26" xr:uid="{00000000-0005-0000-0000-000022000000}"/>
    <cellStyle name="Percent 2 2" xfId="46" xr:uid="{00000000-0005-0000-0000-000023000000}"/>
    <cellStyle name="Percent 3" xfId="27" xr:uid="{00000000-0005-0000-0000-000024000000}"/>
    <cellStyle name="Percent 3 2" xfId="28" xr:uid="{00000000-0005-0000-0000-000025000000}"/>
    <cellStyle name="Percent 3 2 2" xfId="29" xr:uid="{00000000-0005-0000-0000-000026000000}"/>
    <cellStyle name="Percent 3 2 2 2" xfId="30" xr:uid="{00000000-0005-0000-0000-000027000000}"/>
    <cellStyle name="Percent 3 2 3" xfId="31" xr:uid="{00000000-0005-0000-0000-000028000000}"/>
    <cellStyle name="Percent 4" xfId="32" xr:uid="{00000000-0005-0000-0000-000029000000}"/>
    <cellStyle name="Percent 4 2" xfId="47" xr:uid="{00000000-0005-0000-0000-00002A000000}"/>
    <cellStyle name="Percent 5" xfId="33" xr:uid="{00000000-0005-0000-0000-00002B000000}"/>
    <cellStyle name="Percent 5 2" xfId="48" xr:uid="{00000000-0005-0000-0000-00002C000000}"/>
    <cellStyle name="Percent 6" xfId="34" xr:uid="{00000000-0005-0000-0000-00002D000000}"/>
    <cellStyle name="Percent 6 2" xfId="49" xr:uid="{00000000-0005-0000-0000-00002E000000}"/>
    <cellStyle name="Percent 7" xfId="35" xr:uid="{00000000-0005-0000-0000-00002F000000}"/>
    <cellStyle name="Percent 7 2" xfId="50" xr:uid="{00000000-0005-0000-0000-000030000000}"/>
    <cellStyle name="Percent 8" xfId="36" xr:uid="{00000000-0005-0000-0000-000031000000}"/>
    <cellStyle name="Percent 8 2" xfId="51" xr:uid="{00000000-0005-0000-0000-000032000000}"/>
    <cellStyle name="Percent 9" xfId="37" xr:uid="{00000000-0005-0000-0000-000033000000}"/>
    <cellStyle name="Percent 9 2" xfId="52" xr:uid="{00000000-0005-0000-0000-000034000000}"/>
  </cellStyles>
  <dxfs count="187">
    <dxf>
      <font>
        <b/>
        <i val="0"/>
        <color rgb="FF00B050"/>
      </font>
    </dxf>
    <dxf>
      <font>
        <b/>
        <i val="0"/>
        <color rgb="FFFF0000"/>
      </font>
    </dxf>
    <dxf>
      <font>
        <color auto="1"/>
      </font>
      <fill>
        <patternFill patternType="solid">
          <fgColor indexed="64"/>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ont>
        <b/>
        <i val="0"/>
        <color rgb="FF00B050"/>
      </font>
    </dxf>
    <dxf>
      <font>
        <b/>
        <i val="0"/>
        <color rgb="FFFF0000"/>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ont>
        <color theme="1"/>
      </font>
    </dxf>
    <dxf>
      <font>
        <color theme="1"/>
      </font>
    </dxf>
    <dxf>
      <font>
        <color theme="1"/>
      </font>
      <fill>
        <patternFill>
          <bgColor theme="1"/>
        </patternFill>
      </fill>
    </dxf>
    <dxf>
      <font>
        <color theme="0"/>
      </font>
      <fill>
        <patternFill>
          <bgColor theme="0"/>
        </patternFill>
      </fill>
    </dxf>
    <dxf>
      <font>
        <color theme="0"/>
      </font>
      <fill>
        <patternFill>
          <bgColor theme="0"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ont>
        <color theme="1"/>
      </font>
    </dxf>
    <dxf>
      <fill>
        <patternFill>
          <bgColor theme="1"/>
        </patternFill>
      </fill>
    </dxf>
    <dxf>
      <fill>
        <patternFill>
          <bgColor theme="1"/>
        </patternFill>
      </fill>
    </dxf>
    <dxf>
      <font>
        <color rgb="FFFF0000"/>
      </font>
    </dxf>
    <dxf>
      <font>
        <color rgb="FFFF0000"/>
      </font>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ont>
        <b/>
        <i val="0"/>
        <color rgb="FF00B050"/>
      </font>
    </dxf>
    <dxf>
      <font>
        <b/>
        <i val="0"/>
        <color rgb="FFFF0000"/>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ont>
        <color theme="1"/>
      </font>
    </dxf>
    <dxf>
      <font>
        <color theme="1"/>
      </font>
    </dxf>
    <dxf>
      <font>
        <color theme="1"/>
      </font>
      <fill>
        <patternFill>
          <bgColor theme="1"/>
        </patternFill>
      </fill>
    </dxf>
    <dxf>
      <font>
        <color theme="0"/>
      </font>
      <fill>
        <patternFill>
          <bgColor theme="0"/>
        </patternFill>
      </fill>
    </dxf>
    <dxf>
      <font>
        <color theme="0"/>
      </font>
      <fill>
        <patternFill>
          <bgColor theme="0"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ont>
        <color theme="1"/>
      </font>
    </dxf>
    <dxf>
      <fill>
        <patternFill>
          <bgColor theme="1"/>
        </patternFill>
      </fill>
    </dxf>
    <dxf>
      <fill>
        <patternFill>
          <bgColor theme="1"/>
        </patternFill>
      </fill>
    </dxf>
    <dxf>
      <font>
        <color rgb="FFFF0000"/>
      </font>
    </dxf>
    <dxf>
      <font>
        <color rgb="FFFF0000"/>
      </font>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dxf>
    <dxf>
      <font>
        <color theme="0"/>
      </font>
    </dxf>
    <dxf>
      <fill>
        <patternFill>
          <bgColor theme="1"/>
        </patternFill>
      </fill>
    </dxf>
    <dxf>
      <fill>
        <patternFill>
          <bgColor theme="1"/>
        </patternFill>
      </fill>
    </dxf>
    <dxf>
      <font>
        <b/>
        <i val="0"/>
        <color rgb="FFFF0000"/>
      </font>
    </dxf>
    <dxf>
      <font>
        <b/>
        <i val="0"/>
        <color rgb="FF00B050"/>
      </font>
    </dxf>
    <dxf>
      <fill>
        <patternFill>
          <bgColor rgb="FF00B050"/>
        </patternFill>
      </fill>
    </dxf>
    <dxf>
      <fill>
        <patternFill>
          <bgColor rgb="FF00B0F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933450</xdr:colOff>
      <xdr:row>0</xdr:row>
      <xdr:rowOff>457200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561975</xdr:colOff>
      <xdr:row>1</xdr:row>
      <xdr:rowOff>152400</xdr:rowOff>
    </xdr:to>
    <xdr:pic>
      <xdr:nvPicPr>
        <xdr:cNvPr id="32841" name="Picture 1">
          <a:extLst>
            <a:ext uri="{FF2B5EF4-FFF2-40B4-BE49-F238E27FC236}">
              <a16:creationId xmlns:a16="http://schemas.microsoft.com/office/drawing/2014/main" id="{00000000-0008-0000-0200-0000498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2763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85725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57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85725</xdr:rowOff>
    </xdr:to>
    <xdr:pic>
      <xdr:nvPicPr>
        <xdr:cNvPr id="30812" name="Picture 1">
          <a:extLst>
            <a:ext uri="{FF2B5EF4-FFF2-40B4-BE49-F238E27FC236}">
              <a16:creationId xmlns:a16="http://schemas.microsoft.com/office/drawing/2014/main" id="{00000000-0008-0000-0400-00005C7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1238250</xdr:colOff>
      <xdr:row>2</xdr:row>
      <xdr:rowOff>142875</xdr:rowOff>
    </xdr:to>
    <xdr:pic>
      <xdr:nvPicPr>
        <xdr:cNvPr id="29779" name="Picture 1">
          <a:extLst>
            <a:ext uri="{FF2B5EF4-FFF2-40B4-BE49-F238E27FC236}">
              <a16:creationId xmlns:a16="http://schemas.microsoft.com/office/drawing/2014/main" id="{00000000-0008-0000-0500-0000537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12096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304800</xdr:colOff>
      <xdr:row>0</xdr:row>
      <xdr:rowOff>428625</xdr:rowOff>
    </xdr:to>
    <xdr:pic>
      <xdr:nvPicPr>
        <xdr:cNvPr id="28745" name="Picture 1">
          <a:extLst>
            <a:ext uri="{FF2B5EF4-FFF2-40B4-BE49-F238E27FC236}">
              <a16:creationId xmlns:a16="http://schemas.microsoft.com/office/drawing/2014/main" id="{00000000-0008-0000-0600-0000497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0</xdr:row>
      <xdr:rowOff>438150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0</xdr:row>
      <xdr:rowOff>438150</xdr:rowOff>
    </xdr:to>
    <xdr:pic>
      <xdr:nvPicPr>
        <xdr:cNvPr id="33838" name="Picture 1">
          <a:extLst>
            <a:ext uri="{FF2B5EF4-FFF2-40B4-BE49-F238E27FC236}">
              <a16:creationId xmlns:a16="http://schemas.microsoft.com/office/drawing/2014/main" id="{00000000-0008-0000-0800-00002E8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steffy\Documents\GroupWise\MU%20Worksheet%20Children%20Hospital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steffy\Documents\GroupWise\MU%20Worksheet%20Children%20Hospital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buchanan\AppData\Local\Microsoft\Windows\INetCache\Content.Outlook\UUHLKZKN\Caroline%20Comments%20PY%202019%20-%20Stage%203%20EP%20Checkli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buchanan\AppData\Local\Microsoft\Windows\INetCache\Content.Outlook\UUHLKZKN\EHR\Arizona\Planning\Templates\EH%20MU%20Templates\Pre-Payment\2018\EH%20MU%20Attestation%20Template%20-%2020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HR/Arizona/Planning/Templates/EH%20MU%20Templates/Pre-Payment/2018/EH%20MU%20Attestation%20Template%20-%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Measures"/>
      <sheetName val="Menu Measures"/>
      <sheetName val="Clinical Quality Measures"/>
      <sheetName val="Sheet1"/>
    </sheetNames>
    <sheetDataSet>
      <sheetData sheetId="0" refreshError="1"/>
      <sheetData sheetId="1" refreshError="1"/>
      <sheetData sheetId="2" refreshError="1"/>
      <sheetData sheetId="3">
        <row r="4">
          <cell r="A4" t="str">
            <v>All Records</v>
          </cell>
        </row>
        <row r="5">
          <cell r="A5" t="str">
            <v>EHR Records Only</v>
          </cell>
        </row>
        <row r="7">
          <cell r="A7" t="str">
            <v>did not provide immunizations during the EHR reporting period</v>
          </cell>
        </row>
        <row r="8">
          <cell r="A8" t="str">
            <v>did not have an entity capable of testing during the EHR reporting period</v>
          </cell>
        </row>
        <row r="10">
          <cell r="A10" t="str">
            <v>Electronically</v>
          </cell>
        </row>
        <row r="11">
          <cell r="A11" t="str">
            <v>Manually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Measures"/>
      <sheetName val="Menu Measures"/>
      <sheetName val="Clinical Quality Measures"/>
      <sheetName val="Sheet1"/>
    </sheetNames>
    <sheetDataSet>
      <sheetData sheetId="0"/>
      <sheetData sheetId="1"/>
      <sheetData sheetId="2"/>
      <sheetData sheetId="3">
        <row r="1">
          <cell r="A1" t="str">
            <v>Yes</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e (2)"/>
      <sheetName val="Sheet1"/>
      <sheetName val="Hide"/>
      <sheetName val="Numerator Denominator"/>
    </sheetNames>
    <sheetDataSet>
      <sheetData sheetId="0" refreshError="1"/>
      <sheetData sheetId="1" refreshError="1"/>
      <sheetData sheetId="2">
        <row r="2">
          <cell r="C2" t="str">
            <v>Yes</v>
          </cell>
        </row>
        <row r="3">
          <cell r="C3" t="str">
            <v>No</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Attestation Disclaimer"/>
      <sheetName val="Attestation Statements"/>
      <sheetName val="Stage 2 Example"/>
      <sheetName val="Stage 2 Objectives Reporting"/>
      <sheetName val="Stage 3 Example"/>
      <sheetName val="Stage 3 Objectives Reporting"/>
      <sheetName val="Hide"/>
      <sheetName val="Clinical Quality Measures"/>
    </sheetNames>
    <sheetDataSet>
      <sheetData sheetId="0"/>
      <sheetData sheetId="1"/>
      <sheetData sheetId="2" refreshError="1"/>
      <sheetData sheetId="3" refreshError="1"/>
      <sheetData sheetId="4" refreshError="1"/>
      <sheetData sheetId="5"/>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Attestation Disclaimer"/>
      <sheetName val="Attestation Statements"/>
      <sheetName val="Stage 2 Example"/>
      <sheetName val="Stage 2 Objectives Reporting"/>
      <sheetName val="Stage 3 Example"/>
      <sheetName val="Stage 3 Objectives Reporting"/>
      <sheetName val="Hide"/>
      <sheetName val="Clinical Quality Measures"/>
    </sheetNames>
    <sheetDataSet>
      <sheetData sheetId="0"/>
      <sheetData sheetId="1"/>
      <sheetData sheetId="2" refreshError="1"/>
      <sheetData sheetId="3" refreshError="1"/>
      <sheetData sheetId="4" refreshError="1"/>
      <sheetData sheetId="5"/>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zepip.gov/" TargetMode="External"/><Relationship Id="rId1" Type="http://schemas.openxmlformats.org/officeDocument/2006/relationships/hyperlink" Target="https://www.azahcccs.gov/PlansProviders/EH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azahcccs.gov/PlansProviders/Downloads/EHR/ClinicalDecisionSupportFAQ.pdf" TargetMode="External"/><Relationship Id="rId18" Type="http://schemas.openxmlformats.org/officeDocument/2006/relationships/hyperlink" Target="https://www.azahcccs.gov/PlansProviders/Downloads/EHR/EdResources/WEBForMUObjecteCQMs/2020ProgYear/2020MUObject4CompProvOrderEntry.pdf" TargetMode="External"/><Relationship Id="rId26" Type="http://schemas.openxmlformats.org/officeDocument/2006/relationships/hyperlink" Target="https://azahcccs.gov/PlansProviders/Downloads/PIDocumentationRetentionTipSheet.pdf" TargetMode="External"/><Relationship Id="rId39" Type="http://schemas.openxmlformats.org/officeDocument/2006/relationships/hyperlink" Target="https://www.azahcccs.gov/PlansProviders/Downloads/EHR/EdResources/WebDocRet/2020PIDocRetReq.pdf" TargetMode="External"/><Relationship Id="rId21" Type="http://schemas.openxmlformats.org/officeDocument/2006/relationships/hyperlink" Target="https://azahcccs.gov/PlansProviders/Downloads/PIDocumentationRetentionTipSheet.pdf" TargetMode="External"/><Relationship Id="rId34" Type="http://schemas.openxmlformats.org/officeDocument/2006/relationships/hyperlink" Target="https://www.azahcccs.gov/PlansProviders/Downloads/EHR/EdResources/WebDocRet/2020TIPDocRetReq.pdf" TargetMode="External"/><Relationship Id="rId42" Type="http://schemas.openxmlformats.org/officeDocument/2006/relationships/hyperlink" Target="https://www.azahcccs.gov/PlansProviders/Downloads/EHR/EdResources/WebDocRet/2020PIDocRetReq.pdf" TargetMode="External"/><Relationship Id="rId47" Type="http://schemas.openxmlformats.org/officeDocument/2006/relationships/hyperlink" Target="https://www.azahcccs.gov/PlansProviders/Downloads/EHR/EdResources/WebDocRet/2020TIPDocRetReq.pdf" TargetMode="External"/><Relationship Id="rId50" Type="http://schemas.openxmlformats.org/officeDocument/2006/relationships/hyperlink" Target="https://www.azahcccs.gov/PlansProviders/Downloads/EHR/EdResources/WEBForMUObjecteCQMs/2020ProgYear/2020MUObject7HealthInfoExchSupTransitionCare.pdf" TargetMode="External"/><Relationship Id="rId55" Type="http://schemas.openxmlformats.org/officeDocument/2006/relationships/hyperlink" Target="https://www.azahcccs.gov/PlansProviders/Downloads/EHR/EdResources/FAQS/2020ProgYear/2020FAQObject7HealthInfoExch.pdf" TargetMode="External"/><Relationship Id="rId63" Type="http://schemas.openxmlformats.org/officeDocument/2006/relationships/printerSettings" Target="../printerSettings/printerSettings7.bin"/><Relationship Id="rId7" Type="http://schemas.openxmlformats.org/officeDocument/2006/relationships/hyperlink" Target="https://www.azahcccs.gov/PlansProviders/Downloads/EHR/EdResources/WebDocRet/2020TIPDocRetReq.pdf" TargetMode="External"/><Relationship Id="rId2" Type="http://schemas.openxmlformats.org/officeDocument/2006/relationships/hyperlink" Target="https://www.azahcccs.gov/PlansProviders/Downloads/EHR/EdResources/WebDocRet/2020PIDocRetReq.pdf" TargetMode="External"/><Relationship Id="rId16" Type="http://schemas.openxmlformats.org/officeDocument/2006/relationships/hyperlink" Target="https://azahcccs.gov/PlansProviders/Downloads/EHR/ElectronicPrescribing.pdf" TargetMode="External"/><Relationship Id="rId29" Type="http://schemas.openxmlformats.org/officeDocument/2006/relationships/hyperlink" Target="https://www.azahcccs.gov/PlansProviders/Downloads/EHR/EdResources/WEBForMUObjecteCQMs/2020ProgYear/2020MUObject8PHClinicalDataRegReport.pdf" TargetMode="External"/><Relationship Id="rId11" Type="http://schemas.openxmlformats.org/officeDocument/2006/relationships/hyperlink" Target="https://azahcccs.gov/PlansProviders/Downloads/EHR/ElectronicPrescribingFAQ.pdf" TargetMode="External"/><Relationship Id="rId24" Type="http://schemas.openxmlformats.org/officeDocument/2006/relationships/hyperlink" Target="https://azahcccs.gov/PlansProviders/Downloads/EHR/CoordinationofCarePatientEngagementFAQ.pdf" TargetMode="External"/><Relationship Id="rId32" Type="http://schemas.openxmlformats.org/officeDocument/2006/relationships/hyperlink" Target="https://www.azahcccs.gov/PlansProviders/Downloads/EHR/EdResources/FAQS/2020ProgYear/2020FAQObject1ProtPHISRA.pdf" TargetMode="External"/><Relationship Id="rId37" Type="http://schemas.openxmlformats.org/officeDocument/2006/relationships/hyperlink" Target="https://www.azahcccs.gov/PlansProviders/Downloads/EHR/EdResources/WebDocRet/2020PIDocRetReq.pdf" TargetMode="External"/><Relationship Id="rId40" Type="http://schemas.openxmlformats.org/officeDocument/2006/relationships/hyperlink" Target="https://www.azahcccs.gov/PlansProviders/Downloads/EHR/EdResources/WebDocRet/2020PIDocRetReq.pdf" TargetMode="External"/><Relationship Id="rId45" Type="http://schemas.openxmlformats.org/officeDocument/2006/relationships/hyperlink" Target="https://www.azahcccs.gov/PlansProviders/Downloads/EHR/EdResources/WebDocRet/2020TIPDocRetReq.pdf" TargetMode="External"/><Relationship Id="rId53" Type="http://schemas.openxmlformats.org/officeDocument/2006/relationships/hyperlink" Target="https://www.azahcccs.gov/PlansProviders/Downloads/EHR/EdResources/FAQS/2020ProgYear/2020FAQObject5PatElectAcc.pdf" TargetMode="External"/><Relationship Id="rId58" Type="http://schemas.openxmlformats.org/officeDocument/2006/relationships/hyperlink" Target="https://www.azdhs.gov/preparedness/epidemiology-disease-control/meaningful-use/index.php" TargetMode="External"/><Relationship Id="rId5" Type="http://schemas.openxmlformats.org/officeDocument/2006/relationships/hyperlink" Target="https://neqpp.org/now-available-2020-cms-approved-qualified-registries-and-qualified-clinical-data-registries-qcdrs/" TargetMode="External"/><Relationship Id="rId61" Type="http://schemas.openxmlformats.org/officeDocument/2006/relationships/hyperlink" Target="https://www.azahcccs.gov/PlansProviders/Downloads/EHR/EdResources/WEBForMUObjecteCQMs/2020ProgYear/2020MUStage3.pdf" TargetMode="External"/><Relationship Id="rId19" Type="http://schemas.openxmlformats.org/officeDocument/2006/relationships/hyperlink" Target="https://azahcccs.gov/PlansProviders/Downloads/EHR/ComputerizedProviderOrderEntryFAQ.pdf" TargetMode="External"/><Relationship Id="rId14" Type="http://schemas.openxmlformats.org/officeDocument/2006/relationships/hyperlink" Target="https://azahcccs.gov/PlansProviders/Downloads/EHR/PIDocumentationRetention.pdf" TargetMode="External"/><Relationship Id="rId22" Type="http://schemas.openxmlformats.org/officeDocument/2006/relationships/hyperlink" Target="https://azahcccs.gov/PlansProviders/Downloads/EHR/PIDocumentationRetention.pdf" TargetMode="External"/><Relationship Id="rId27" Type="http://schemas.openxmlformats.org/officeDocument/2006/relationships/hyperlink" Target="https://www.azahcccs.gov/PlansProviders/Downloads/EHR/EdResources/WEBForMUObjecteCQMs/2020ProgYear/2020MUObject6CoordCarePatEng.pdf" TargetMode="External"/><Relationship Id="rId30" Type="http://schemas.openxmlformats.org/officeDocument/2006/relationships/hyperlink" Target="https://www.azahcccs.gov/PlansProviders/Downloads/EHR/EdResources/FAQS/2020ProgYear/2020FAQObject8PHClinicalDataRegReport.pdf" TargetMode="External"/><Relationship Id="rId35" Type="http://schemas.openxmlformats.org/officeDocument/2006/relationships/hyperlink" Target="https://ecqi.healthit.gov/sites/default/files/EP-EC-MeasuresTable-2019-05-v3.pdf" TargetMode="External"/><Relationship Id="rId43" Type="http://schemas.openxmlformats.org/officeDocument/2006/relationships/hyperlink" Target="https://www.azahcccs.gov/PlansProviders/Downloads/EHR/EdResources/WebDocRet/2020TIPDocRetReq.pdf" TargetMode="External"/><Relationship Id="rId48" Type="http://schemas.openxmlformats.org/officeDocument/2006/relationships/hyperlink" Target="https://www.azahcccs.gov/PlansProviders/Downloads/EHR/EdResources/FAQS/2020ProgYear/2020FAQObject2ElectPres.pdf" TargetMode="External"/><Relationship Id="rId56" Type="http://schemas.openxmlformats.org/officeDocument/2006/relationships/hyperlink" Target="https://www.cdc.gov/nchs/dhcs/nhcs_registry_landing.htmc" TargetMode="External"/><Relationship Id="rId64" Type="http://schemas.openxmlformats.org/officeDocument/2006/relationships/drawing" Target="../drawings/drawing6.xml"/><Relationship Id="rId8" Type="http://schemas.openxmlformats.org/officeDocument/2006/relationships/hyperlink" Target="https://azahcccs.gov/PlansProviders/Downloads/EHR/PIDocumentationRetention.pdf" TargetMode="External"/><Relationship Id="rId51" Type="http://schemas.openxmlformats.org/officeDocument/2006/relationships/hyperlink" Target="https://www.azahcccs.gov/PlansProviders/Downloads/EHR/EdResources/FAQS/2020ProgYear/2020FAQElectClinicalQualityMeasures.pdf" TargetMode="External"/><Relationship Id="rId3" Type="http://schemas.openxmlformats.org/officeDocument/2006/relationships/hyperlink" Target="https://www.azahcccs.gov/PlansProviders/Downloads/EHR/EdResources/WEBForMUObjecteCQMs/2020ProgYear/2020MUObject5PatElectAcc.pdf" TargetMode="External"/><Relationship Id="rId12" Type="http://schemas.openxmlformats.org/officeDocument/2006/relationships/hyperlink" Target="https://www.azahcccs.gov/PlansProviders/Downloads/EHR/EdResources/WEBForMUObjecteCQMs/2020ProgYear/2020MUObject3ClinicalDecSup.pdf" TargetMode="External"/><Relationship Id="rId17" Type="http://schemas.openxmlformats.org/officeDocument/2006/relationships/hyperlink" Target="https://azahcccs.gov/PlansProviders/Downloads/EHR/ElectronicPrescribingFAQ.pdf" TargetMode="External"/><Relationship Id="rId25" Type="http://schemas.openxmlformats.org/officeDocument/2006/relationships/hyperlink" Target="https://azahcccs.gov/PlansProviders/Downloads/EHR/PIDocumentationRetention.pdf" TargetMode="External"/><Relationship Id="rId33" Type="http://schemas.openxmlformats.org/officeDocument/2006/relationships/hyperlink" Target="https://www.azahcccs.gov/PlansProviders/Downloads/EHR/EdResources/WEBForMUObjecteCQMs/2020ProgYear/2020eCQMElectClinicalQualMeas.pdf" TargetMode="External"/><Relationship Id="rId38" Type="http://schemas.openxmlformats.org/officeDocument/2006/relationships/hyperlink" Target="https://www.azahcccs.gov/PlansProviders/Downloads/EHR/EdResources/WebDocRet/2020PIDocRetReq.pdf" TargetMode="External"/><Relationship Id="rId46" Type="http://schemas.openxmlformats.org/officeDocument/2006/relationships/hyperlink" Target="https://www.azahcccs.gov/PlansProviders/Downloads/EHR/EdResources/WebDocRet/2020TIPDocRetReq.pdf" TargetMode="External"/><Relationship Id="rId59" Type="http://schemas.openxmlformats.org/officeDocument/2006/relationships/hyperlink" Target="https://www.azahcccs.gov/PlansProviders/Downloads/EHR/EdResources/WebDocRet/2020TIPDocRetReq.pdf" TargetMode="External"/><Relationship Id="rId20" Type="http://schemas.openxmlformats.org/officeDocument/2006/relationships/hyperlink" Target="https://azahcccs.gov/PlansProviders/Downloads/EHR/PIDocumentationRetention.pdf" TargetMode="External"/><Relationship Id="rId41" Type="http://schemas.openxmlformats.org/officeDocument/2006/relationships/hyperlink" Target="https://www.azahcccs.gov/PlansProviders/Downloads/EHR/EdResources/WebDocRet/2020PIDocRetReq.pdf" TargetMode="External"/><Relationship Id="rId54" Type="http://schemas.openxmlformats.org/officeDocument/2006/relationships/hyperlink" Target="https://www.azahcccs.gov/PlansProviders/Downloads/EHR/EdResources/FAQS/2020ProgYear/2020FAQObject6CoordCarePatEng.pdf" TargetMode="External"/><Relationship Id="rId62" Type="http://schemas.openxmlformats.org/officeDocument/2006/relationships/hyperlink" Target="https://www.azahcccs.gov/PlansProviders/Downloads/EHR/EdResources/WebDocRet/2020PIDocRetReq.pdf" TargetMode="External"/><Relationship Id="rId1" Type="http://schemas.openxmlformats.org/officeDocument/2006/relationships/hyperlink" Target="https://www.azahcccs.gov/PlansProviders/Downloads/EHR/EdResources/WEBForMUObjecteCQMs/2020ProgYear/2020MUObject1ProtPHISRA.pdf" TargetMode="External"/><Relationship Id="rId6" Type="http://schemas.openxmlformats.org/officeDocument/2006/relationships/hyperlink" Target="https://www.azahcccs.gov/PlansProviders/Downloads/EHR/EdResources/WebDocRet/2020TIPDocRetReq.pdf" TargetMode="External"/><Relationship Id="rId15" Type="http://schemas.openxmlformats.org/officeDocument/2006/relationships/hyperlink" Target="https://azahcccs.gov/PlansProviders/Downloads/PIDocumentationRetentionTipSheet.pdf" TargetMode="External"/><Relationship Id="rId23" Type="http://schemas.openxmlformats.org/officeDocument/2006/relationships/hyperlink" Target="https://azahcccs.gov/PlansProviders/Downloads/PIDocumentationRetentionTipSheet.pdf" TargetMode="External"/><Relationship Id="rId28" Type="http://schemas.openxmlformats.org/officeDocument/2006/relationships/hyperlink" Target="https://www.azahcccs.gov/PlansProviders/Downloads/EHR/EdResources/WEBForMUObjecteCQMs/2020ProgYear/2020MUObject7HealthInfoExch.pdf" TargetMode="External"/><Relationship Id="rId36" Type="http://schemas.openxmlformats.org/officeDocument/2006/relationships/hyperlink" Target="https://www.azahcccs.gov/PlansProviders/Downloads/EHR/EdResources/WebDocRet/2020PIDocRetReq.pdf" TargetMode="External"/><Relationship Id="rId49" Type="http://schemas.openxmlformats.org/officeDocument/2006/relationships/hyperlink" Target="https://www.azahcccs.gov/PlansProviders/Downloads/EHR/EdResources/FAQS/2020ProgYear/2020FAQObject3ClinicalDecSup.pdf" TargetMode="External"/><Relationship Id="rId57" Type="http://schemas.openxmlformats.org/officeDocument/2006/relationships/hyperlink" Target="https://www.nih.gov/health-information/nih-clinical-research-trials-you/list-registries" TargetMode="External"/><Relationship Id="rId10" Type="http://schemas.openxmlformats.org/officeDocument/2006/relationships/hyperlink" Target="https://www.azahcccs.gov/PlansProviders/Downloads/EHR/EdResources/WEBForMUObjecteCQMs/2020ProgYear/2020MUObject2ElectPres.pdf" TargetMode="External"/><Relationship Id="rId31" Type="http://schemas.openxmlformats.org/officeDocument/2006/relationships/hyperlink" Target="https://www.azahcccs.gov/PlansProviders/Downloads/EHR/EdResources/WEBForMUObjecteCQMs/2020ProgYear/2020MUObject8SupplementPIADHSPHReportReg.pdf" TargetMode="External"/><Relationship Id="rId44" Type="http://schemas.openxmlformats.org/officeDocument/2006/relationships/hyperlink" Target="https://www.azahcccs.gov/PlansProviders/Downloads/EHR/EdResources/WebDocRet/2020TIPDocRetReq.pdf" TargetMode="External"/><Relationship Id="rId52" Type="http://schemas.openxmlformats.org/officeDocument/2006/relationships/hyperlink" Target="https://www.azahcccs.gov/PlansProviders/Downloads/EHR/EdResources/FAQS/2020ProgYear/2020FAQObject4CompProvOrderEntry.pdf" TargetMode="External"/><Relationship Id="rId60" Type="http://schemas.openxmlformats.org/officeDocument/2006/relationships/hyperlink" Target="https://www.azahcccs.gov/PlansProviders/Downloads/EHR/EdResources/FAQS/2020ProgYear/2020FAQStage3.pdf" TargetMode="External"/><Relationship Id="rId4" Type="http://schemas.openxmlformats.org/officeDocument/2006/relationships/hyperlink" Target="https://www.azahcccs.gov/PlansProviders/Downloads/EHR/EdResources/TipSheets/2020ProgYear/2020TIPObject1ProtectPHISRA.pdf" TargetMode="External"/><Relationship Id="rId9" Type="http://schemas.openxmlformats.org/officeDocument/2006/relationships/hyperlink" Target="https://azahcccs.gov/PlansProviders/Downloads/PIDocumentationRetentionTipSheet.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neqpp.org/now-available-2020-cms-approved-qualified-registries-and-qualified-clinical-data-registries-qcdr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13"/>
  <sheetViews>
    <sheetView workbookViewId="0">
      <selection activeCell="C5" sqref="C5"/>
    </sheetView>
  </sheetViews>
  <sheetFormatPr defaultRowHeight="15"/>
  <sheetData>
    <row r="1" spans="1:34">
      <c r="A1" s="232"/>
      <c r="B1" s="232"/>
      <c r="C1" s="232">
        <v>1</v>
      </c>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c r="A2" s="232" t="s">
        <v>0</v>
      </c>
      <c r="B2" s="232"/>
      <c r="C2" s="232">
        <v>2</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c r="A3" s="232" t="s">
        <v>1</v>
      </c>
      <c r="B3" s="232"/>
      <c r="C3" s="232">
        <v>3</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row>
    <row r="4" spans="1:34">
      <c r="A4" s="232"/>
      <c r="B4" s="232"/>
      <c r="C4" s="232">
        <v>4</v>
      </c>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row>
    <row r="5" spans="1:34">
      <c r="A5" s="232" t="s">
        <v>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row>
    <row r="6" spans="1:34">
      <c r="A6" s="232" t="s">
        <v>3</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row>
    <row r="8" spans="1:34">
      <c r="A8" s="11" t="s">
        <v>4</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row>
    <row r="9" spans="1:34">
      <c r="A9" s="11" t="s">
        <v>5</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row>
    <row r="10" spans="1:34">
      <c r="A10" s="11" t="s">
        <v>6</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row>
    <row r="12" spans="1:34">
      <c r="A12" s="13" t="s">
        <v>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c r="A13" s="13" t="s">
        <v>8</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232"/>
      <c r="AC13" s="232"/>
      <c r="AD13" s="232"/>
      <c r="AE13" s="232"/>
      <c r="AF13" s="232"/>
      <c r="AG13" s="232"/>
      <c r="AH13" s="23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2:F18"/>
  <sheetViews>
    <sheetView workbookViewId="0"/>
  </sheetViews>
  <sheetFormatPr defaultColWidth="9.140625" defaultRowHeight="12.75"/>
  <cols>
    <col min="1" max="1" width="9.140625" style="1"/>
    <col min="2" max="2" width="30.42578125" style="1" customWidth="1"/>
    <col min="3" max="3" width="9.140625" style="1"/>
    <col min="4" max="4" width="20" style="1" customWidth="1"/>
    <col min="5" max="5" width="16.42578125" style="1" bestFit="1" customWidth="1"/>
    <col min="6" max="6" width="16.140625" style="1" bestFit="1" customWidth="1"/>
    <col min="7" max="16384" width="9.140625" style="1"/>
  </cols>
  <sheetData>
    <row r="2" spans="2:6">
      <c r="B2" s="1" t="s">
        <v>538</v>
      </c>
      <c r="C2" s="1" t="s">
        <v>0</v>
      </c>
      <c r="D2" s="1" t="s">
        <v>539</v>
      </c>
      <c r="E2" s="1" t="s">
        <v>540</v>
      </c>
      <c r="F2" s="1" t="s">
        <v>108</v>
      </c>
    </row>
    <row r="3" spans="2:6">
      <c r="B3" s="1" t="s">
        <v>541</v>
      </c>
      <c r="C3" s="1" t="s">
        <v>1</v>
      </c>
      <c r="D3" s="1" t="s">
        <v>82</v>
      </c>
      <c r="E3" s="1" t="s">
        <v>82</v>
      </c>
      <c r="F3" s="1" t="s">
        <v>542</v>
      </c>
    </row>
    <row r="4" spans="2:6">
      <c r="B4" s="1" t="s">
        <v>543</v>
      </c>
      <c r="D4" s="1" t="s">
        <v>544</v>
      </c>
      <c r="E4" s="1" t="s">
        <v>544</v>
      </c>
    </row>
    <row r="5" spans="2:6">
      <c r="B5" s="1" t="s">
        <v>82</v>
      </c>
    </row>
    <row r="7" spans="2:6">
      <c r="B7" s="1" t="s">
        <v>81</v>
      </c>
      <c r="D7" s="1" t="s">
        <v>81</v>
      </c>
      <c r="E7" s="1" t="s">
        <v>538</v>
      </c>
    </row>
    <row r="8" spans="2:6">
      <c r="B8" s="1" t="s">
        <v>545</v>
      </c>
      <c r="D8" s="1" t="s">
        <v>82</v>
      </c>
      <c r="E8" s="1" t="s">
        <v>546</v>
      </c>
    </row>
    <row r="9" spans="2:6">
      <c r="B9" s="1" t="s">
        <v>517</v>
      </c>
      <c r="D9" s="1" t="s">
        <v>544</v>
      </c>
    </row>
    <row r="10" spans="2:6">
      <c r="B10" s="1" t="s">
        <v>518</v>
      </c>
    </row>
    <row r="12" spans="2:6">
      <c r="B12" s="1" t="s">
        <v>538</v>
      </c>
      <c r="D12" s="1" t="s">
        <v>539</v>
      </c>
      <c r="E12" s="1" t="s">
        <v>540</v>
      </c>
      <c r="F12" s="1" t="s">
        <v>81</v>
      </c>
    </row>
    <row r="13" spans="2:6">
      <c r="B13" s="1" t="s">
        <v>517</v>
      </c>
      <c r="D13" s="1" t="s">
        <v>517</v>
      </c>
      <c r="E13" s="1" t="s">
        <v>517</v>
      </c>
      <c r="F13" s="1" t="s">
        <v>517</v>
      </c>
    </row>
    <row r="14" spans="2:6">
      <c r="B14" s="1" t="s">
        <v>518</v>
      </c>
      <c r="D14" s="1" t="s">
        <v>518</v>
      </c>
      <c r="E14" s="1" t="s">
        <v>518</v>
      </c>
      <c r="F14" s="1" t="s">
        <v>518</v>
      </c>
    </row>
    <row r="15" spans="2:6">
      <c r="B15" s="1" t="s">
        <v>519</v>
      </c>
      <c r="D15" s="1" t="s">
        <v>519</v>
      </c>
      <c r="E15" s="1" t="s">
        <v>519</v>
      </c>
    </row>
    <row r="17" spans="2:3">
      <c r="B17" s="1" t="s">
        <v>538</v>
      </c>
      <c r="C17" s="1" t="s">
        <v>539</v>
      </c>
    </row>
    <row r="18" spans="2:3">
      <c r="B18" s="1" t="s">
        <v>82</v>
      </c>
      <c r="C18" s="1" t="s">
        <v>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2:B29"/>
  <sheetViews>
    <sheetView workbookViewId="0"/>
  </sheetViews>
  <sheetFormatPr defaultColWidth="9.140625" defaultRowHeight="12.75"/>
  <cols>
    <col min="1" max="1" width="24.7109375" style="1" customWidth="1"/>
    <col min="2" max="2" width="76.85546875" style="1" customWidth="1"/>
    <col min="3" max="16384" width="9.140625" style="1"/>
  </cols>
  <sheetData>
    <row r="2" spans="1:2">
      <c r="A2" s="1" t="s">
        <v>547</v>
      </c>
    </row>
    <row r="3" spans="1:2">
      <c r="A3" s="1" t="s">
        <v>548</v>
      </c>
      <c r="B3" s="1" t="s">
        <v>549</v>
      </c>
    </row>
    <row r="4" spans="1:2">
      <c r="A4" s="1" t="s">
        <v>550</v>
      </c>
      <c r="B4" s="1" t="s">
        <v>551</v>
      </c>
    </row>
    <row r="5" spans="1:2">
      <c r="A5" s="1" t="s">
        <v>552</v>
      </c>
      <c r="B5" s="1" t="s">
        <v>553</v>
      </c>
    </row>
    <row r="6" spans="1:2">
      <c r="A6" s="1" t="s">
        <v>554</v>
      </c>
      <c r="B6" s="1" t="s">
        <v>555</v>
      </c>
    </row>
    <row r="7" spans="1:2">
      <c r="A7" s="1" t="s">
        <v>556</v>
      </c>
      <c r="B7" s="1" t="s">
        <v>549</v>
      </c>
    </row>
    <row r="8" spans="1:2">
      <c r="A8" s="1" t="s">
        <v>557</v>
      </c>
      <c r="B8" s="1" t="s">
        <v>558</v>
      </c>
    </row>
    <row r="9" spans="1:2">
      <c r="A9" s="1" t="s">
        <v>559</v>
      </c>
      <c r="B9" s="1" t="s">
        <v>549</v>
      </c>
    </row>
    <row r="10" spans="1:2">
      <c r="A10" s="1" t="s">
        <v>560</v>
      </c>
      <c r="B10" s="1" t="s">
        <v>561</v>
      </c>
    </row>
    <row r="12" spans="1:2">
      <c r="A12" s="1" t="s">
        <v>562</v>
      </c>
      <c r="B12" s="1" t="s">
        <v>563</v>
      </c>
    </row>
    <row r="13" spans="1:2">
      <c r="A13" s="1" t="s">
        <v>564</v>
      </c>
      <c r="B13" s="1" t="s">
        <v>565</v>
      </c>
    </row>
    <row r="14" spans="1:2">
      <c r="A14" s="1" t="s">
        <v>566</v>
      </c>
      <c r="B14" s="1" t="s">
        <v>567</v>
      </c>
    </row>
    <row r="15" spans="1:2">
      <c r="A15" s="1" t="s">
        <v>568</v>
      </c>
      <c r="B15" s="1" t="s">
        <v>569</v>
      </c>
    </row>
    <row r="17" spans="1:2">
      <c r="A17" s="1" t="s">
        <v>562</v>
      </c>
      <c r="B17" s="1" t="s">
        <v>570</v>
      </c>
    </row>
    <row r="18" spans="1:2">
      <c r="A18" s="1" t="s">
        <v>564</v>
      </c>
      <c r="B18" s="1" t="s">
        <v>571</v>
      </c>
    </row>
    <row r="20" spans="1:2">
      <c r="A20" s="1" t="s">
        <v>562</v>
      </c>
      <c r="B20" s="1" t="s">
        <v>572</v>
      </c>
    </row>
    <row r="21" spans="1:2">
      <c r="A21" s="1" t="s">
        <v>564</v>
      </c>
      <c r="B21" s="1" t="s">
        <v>573</v>
      </c>
    </row>
    <row r="23" spans="1:2">
      <c r="A23" s="1" t="s">
        <v>562</v>
      </c>
      <c r="B23" s="1" t="s">
        <v>574</v>
      </c>
    </row>
    <row r="24" spans="1:2">
      <c r="A24" s="1" t="s">
        <v>564</v>
      </c>
      <c r="B24" s="1" t="s">
        <v>575</v>
      </c>
    </row>
    <row r="26" spans="1:2">
      <c r="A26" s="1" t="s">
        <v>576</v>
      </c>
      <c r="B26" s="1" t="s">
        <v>577</v>
      </c>
    </row>
    <row r="27" spans="1:2">
      <c r="A27" s="1" t="s">
        <v>578</v>
      </c>
      <c r="B27" s="1" t="s">
        <v>579</v>
      </c>
    </row>
    <row r="28" spans="1:2">
      <c r="A28" s="1" t="s">
        <v>556</v>
      </c>
      <c r="B28" s="1" t="s">
        <v>580</v>
      </c>
    </row>
    <row r="29" spans="1:2">
      <c r="A29" s="1" t="s">
        <v>557</v>
      </c>
      <c r="B29" s="1" t="s">
        <v>579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15"/>
  <sheetViews>
    <sheetView showGridLines="0" tabSelected="1" zoomScaleNormal="100" workbookViewId="0">
      <selection activeCell="A2" sqref="A2:G2"/>
    </sheetView>
  </sheetViews>
  <sheetFormatPr defaultColWidth="9.140625" defaultRowHeight="15"/>
  <cols>
    <col min="1" max="1" width="4.42578125" style="232" customWidth="1"/>
    <col min="2" max="2" width="35.85546875" style="232" customWidth="1"/>
    <col min="3" max="3" width="31.5703125" style="232" customWidth="1"/>
    <col min="4" max="4" width="27.5703125" style="232" customWidth="1"/>
    <col min="5" max="5" width="26.5703125" style="232" customWidth="1"/>
    <col min="6" max="6" width="24" style="232" customWidth="1"/>
    <col min="7" max="7" width="23.5703125" style="232" customWidth="1"/>
    <col min="8" max="16384" width="9.140625" style="232"/>
  </cols>
  <sheetData>
    <row r="1" spans="1:7" ht="42.75" customHeight="1">
      <c r="A1" s="337" t="s">
        <v>9</v>
      </c>
      <c r="B1" s="337"/>
      <c r="C1" s="337"/>
      <c r="D1" s="337"/>
      <c r="E1" s="337"/>
      <c r="F1" s="337"/>
      <c r="G1" s="337"/>
    </row>
    <row r="2" spans="1:7" ht="24" customHeight="1">
      <c r="A2" s="338" t="s">
        <v>10</v>
      </c>
      <c r="B2" s="339"/>
      <c r="C2" s="339"/>
      <c r="D2" s="339"/>
      <c r="E2" s="339"/>
      <c r="F2" s="339"/>
      <c r="G2" s="340"/>
    </row>
    <row r="3" spans="1:7" ht="114" customHeight="1">
      <c r="A3" s="341" t="s">
        <v>11</v>
      </c>
      <c r="B3" s="342"/>
      <c r="C3" s="342"/>
      <c r="D3" s="342"/>
      <c r="E3" s="342"/>
      <c r="F3" s="342"/>
      <c r="G3" s="343"/>
    </row>
    <row r="4" spans="1:7" ht="120.75" customHeight="1">
      <c r="A4" s="344" t="s">
        <v>12</v>
      </c>
      <c r="B4" s="345"/>
      <c r="C4" s="345"/>
      <c r="D4" s="345"/>
      <c r="E4" s="345"/>
      <c r="F4" s="345"/>
      <c r="G4" s="346"/>
    </row>
    <row r="5" spans="1:7" s="309" customFormat="1" ht="25.5" customHeight="1">
      <c r="A5" s="350" t="s">
        <v>13</v>
      </c>
      <c r="B5" s="351"/>
      <c r="C5" s="351"/>
      <c r="D5" s="351"/>
      <c r="E5" s="351"/>
      <c r="F5" s="351"/>
      <c r="G5" s="352"/>
    </row>
    <row r="6" spans="1:7" ht="123.75" customHeight="1">
      <c r="A6" s="341" t="s">
        <v>14</v>
      </c>
      <c r="B6" s="342"/>
      <c r="C6" s="342"/>
      <c r="D6" s="342"/>
      <c r="E6" s="342"/>
      <c r="F6" s="342"/>
      <c r="G6" s="343"/>
    </row>
    <row r="7" spans="1:7" s="309" customFormat="1" ht="24" customHeight="1">
      <c r="A7" s="347" t="s">
        <v>15</v>
      </c>
      <c r="B7" s="348"/>
      <c r="C7" s="348"/>
      <c r="D7" s="348"/>
      <c r="E7" s="348"/>
      <c r="F7" s="348"/>
      <c r="G7" s="349"/>
    </row>
    <row r="8" spans="1:7">
      <c r="D8" s="244"/>
      <c r="E8" s="244"/>
      <c r="F8" s="244"/>
      <c r="G8" s="244"/>
    </row>
    <row r="9" spans="1:7">
      <c r="D9" s="244"/>
      <c r="E9" s="244"/>
      <c r="F9" s="244"/>
      <c r="G9" s="244"/>
    </row>
    <row r="10" spans="1:7">
      <c r="D10" s="244"/>
      <c r="E10" s="244"/>
      <c r="F10" s="244"/>
      <c r="G10" s="244"/>
    </row>
    <row r="11" spans="1:7">
      <c r="D11" s="244"/>
      <c r="E11" s="244"/>
      <c r="F11" s="244"/>
      <c r="G11" s="244"/>
    </row>
    <row r="12" spans="1:7">
      <c r="D12" s="244"/>
      <c r="E12" s="244"/>
      <c r="F12" s="244"/>
      <c r="G12" s="244"/>
    </row>
    <row r="13" spans="1:7">
      <c r="D13" s="244"/>
      <c r="E13" s="244"/>
      <c r="F13" s="244"/>
      <c r="G13" s="244"/>
    </row>
    <row r="14" spans="1:7">
      <c r="D14" s="244"/>
      <c r="E14" s="244"/>
      <c r="F14" s="244"/>
      <c r="G14" s="244"/>
    </row>
    <row r="15" spans="1:7">
      <c r="D15" s="244"/>
      <c r="E15" s="244"/>
      <c r="F15" s="244"/>
      <c r="G15" s="244"/>
    </row>
  </sheetData>
  <sheetProtection password="D336" sheet="1" objects="1" scenarios="1"/>
  <mergeCells count="7">
    <mergeCell ref="A1:G1"/>
    <mergeCell ref="A2:G2"/>
    <mergeCell ref="A3:G3"/>
    <mergeCell ref="A4:G4"/>
    <mergeCell ref="A7:G7"/>
    <mergeCell ref="A5:G5"/>
    <mergeCell ref="A6:G6"/>
  </mergeCells>
  <hyperlinks>
    <hyperlink ref="A5" r:id="rId1" xr:uid="{00000000-0004-0000-0100-000000000000}"/>
    <hyperlink ref="A7" r:id="rId2" xr:uid="{00000000-0004-0000-0100-000001000000}"/>
  </hyperlinks>
  <pageMargins left="0.7" right="0.7" top="0.75" bottom="0.75" header="0.3" footer="0.3"/>
  <pageSetup scale="70" orientation="landscape" horizontalDpi="1200" verticalDpi="1200" r:id="rId3"/>
  <headerFooter>
    <oddFooter>&amp;L&amp;8&amp;A&amp;C&amp;8Page &amp;P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sheetPr>
  <dimension ref="A1:U156"/>
  <sheetViews>
    <sheetView showGridLines="0" zoomScaleNormal="100" workbookViewId="0">
      <selection activeCell="A3" sqref="A3:H3"/>
    </sheetView>
  </sheetViews>
  <sheetFormatPr defaultColWidth="9.140625" defaultRowHeight="12.75"/>
  <cols>
    <col min="1" max="2" width="11.28515625" style="3" customWidth="1"/>
    <col min="3" max="3" width="33.7109375" style="4" customWidth="1"/>
    <col min="4" max="4" width="4.28515625" style="4" customWidth="1"/>
    <col min="5" max="5" width="14.7109375" style="4" customWidth="1"/>
    <col min="6" max="6" width="0.7109375" style="4" customWidth="1"/>
    <col min="7" max="7" width="13.85546875" style="4" customWidth="1"/>
    <col min="8" max="8" width="21.140625" style="4" customWidth="1"/>
    <col min="9" max="9" width="107.85546875" style="4" customWidth="1"/>
    <col min="10" max="10" width="4.85546875" style="4" customWidth="1"/>
    <col min="11" max="12" width="9.140625" style="4" customWidth="1"/>
    <col min="13" max="16384" width="9.140625" style="4"/>
  </cols>
  <sheetData>
    <row r="1" spans="1:19" ht="21" customHeight="1">
      <c r="A1" s="101"/>
      <c r="B1" s="101"/>
      <c r="C1" s="101"/>
      <c r="D1" s="102"/>
      <c r="E1" s="102"/>
      <c r="F1" s="102"/>
      <c r="G1" s="102"/>
      <c r="H1" s="102"/>
    </row>
    <row r="2" spans="1:19" ht="15" customHeight="1">
      <c r="A2" s="101"/>
      <c r="B2" s="101"/>
      <c r="C2" s="373" t="s">
        <v>16</v>
      </c>
      <c r="D2" s="373"/>
      <c r="E2" s="373"/>
      <c r="F2" s="373"/>
      <c r="G2" s="373"/>
      <c r="H2" s="373"/>
      <c r="L2" s="50"/>
    </row>
    <row r="3" spans="1:19" ht="18.95" customHeight="1">
      <c r="A3" s="374" t="s">
        <v>17</v>
      </c>
      <c r="B3" s="375"/>
      <c r="C3" s="375"/>
      <c r="D3" s="375"/>
      <c r="E3" s="375"/>
      <c r="F3" s="375"/>
      <c r="G3" s="375"/>
      <c r="H3" s="376"/>
      <c r="L3" s="50"/>
    </row>
    <row r="4" spans="1:19" s="60" customFormat="1" ht="15" customHeight="1">
      <c r="A4" s="357" t="s">
        <v>18</v>
      </c>
      <c r="B4" s="358"/>
      <c r="C4" s="358"/>
      <c r="D4" s="358"/>
      <c r="E4" s="358"/>
      <c r="F4" s="358"/>
      <c r="G4" s="358"/>
      <c r="H4" s="359"/>
      <c r="I4" s="57"/>
      <c r="J4" s="57"/>
      <c r="K4" s="57"/>
      <c r="L4" s="58"/>
      <c r="M4" s="57"/>
      <c r="N4" s="59"/>
      <c r="O4" s="59"/>
      <c r="P4" s="59"/>
      <c r="Q4" s="59"/>
      <c r="R4" s="59"/>
      <c r="S4" s="59"/>
    </row>
    <row r="5" spans="1:19">
      <c r="A5" s="103" t="s">
        <v>19</v>
      </c>
      <c r="B5" s="103"/>
      <c r="C5" s="104"/>
      <c r="D5" s="383"/>
      <c r="E5" s="383"/>
      <c r="F5" s="383"/>
      <c r="G5" s="383"/>
      <c r="H5" s="104"/>
    </row>
    <row r="6" spans="1:19">
      <c r="A6" s="103"/>
      <c r="B6" s="103"/>
      <c r="C6" s="104"/>
      <c r="D6" s="384"/>
      <c r="E6" s="384"/>
      <c r="F6" s="384"/>
      <c r="G6" s="384"/>
      <c r="H6" s="104"/>
    </row>
    <row r="7" spans="1:19" ht="16.7" customHeight="1">
      <c r="A7" s="120" t="s">
        <v>20</v>
      </c>
      <c r="B7" s="120"/>
      <c r="C7" s="104"/>
      <c r="D7" s="385"/>
      <c r="E7" s="385"/>
      <c r="F7" s="385"/>
      <c r="G7" s="385"/>
      <c r="H7" s="385"/>
    </row>
    <row r="8" spans="1:19" ht="16.7" customHeight="1">
      <c r="A8" s="120" t="s">
        <v>21</v>
      </c>
      <c r="B8" s="120"/>
      <c r="C8" s="104"/>
      <c r="D8" s="386"/>
      <c r="E8" s="386"/>
      <c r="F8" s="386"/>
      <c r="G8" s="386"/>
      <c r="H8" s="386"/>
      <c r="I8" s="200"/>
    </row>
    <row r="9" spans="1:19" ht="16.7" customHeight="1">
      <c r="A9" s="120" t="s">
        <v>22</v>
      </c>
      <c r="B9" s="120"/>
      <c r="C9" s="104"/>
      <c r="D9" s="380"/>
      <c r="E9" s="381"/>
      <c r="F9" s="381"/>
      <c r="G9" s="381"/>
      <c r="H9" s="382"/>
      <c r="I9" s="200"/>
    </row>
    <row r="10" spans="1:19" ht="16.7" customHeight="1">
      <c r="A10" s="120" t="s">
        <v>23</v>
      </c>
      <c r="B10" s="120"/>
      <c r="C10" s="104"/>
      <c r="D10" s="353"/>
      <c r="E10" s="354"/>
      <c r="F10" s="354"/>
      <c r="G10" s="354"/>
      <c r="H10" s="355"/>
      <c r="O10" s="61"/>
      <c r="P10" s="62"/>
      <c r="Q10" s="63"/>
    </row>
    <row r="11" spans="1:19" ht="16.7" customHeight="1">
      <c r="A11" s="120" t="s">
        <v>24</v>
      </c>
      <c r="B11" s="120"/>
      <c r="C11" s="104"/>
      <c r="D11" s="353"/>
      <c r="E11" s="354"/>
      <c r="F11" s="354"/>
      <c r="G11" s="354"/>
      <c r="H11" s="355"/>
      <c r="I11" s="295" t="str">
        <f>IF(D11="Modified Stage 2","EPs must have fully upgraded to 2015 Edition CEHRT to attest for Program Year 2020","")</f>
        <v/>
      </c>
      <c r="O11" s="61"/>
      <c r="P11" s="62"/>
      <c r="Q11" s="63"/>
    </row>
    <row r="12" spans="1:19" ht="25.5" customHeight="1">
      <c r="A12" s="365" t="s">
        <v>25</v>
      </c>
      <c r="B12" s="365"/>
      <c r="C12" s="366"/>
      <c r="D12" s="380"/>
      <c r="E12" s="381"/>
      <c r="F12" s="381"/>
      <c r="G12" s="381"/>
      <c r="H12" s="382"/>
      <c r="I12" s="295" t="str">
        <f>IF(D12="Combination Edition 2011 / 2014 / 2015","EPs must have fully upgraded to 2015 Edition CEHRT to attest for Program Year 2020","")</f>
        <v/>
      </c>
    </row>
    <row r="13" spans="1:19" ht="25.5" customHeight="1">
      <c r="A13" s="120" t="s">
        <v>26</v>
      </c>
      <c r="B13" s="120"/>
      <c r="C13" s="104"/>
      <c r="D13" s="377"/>
      <c r="E13" s="378"/>
      <c r="F13" s="378"/>
      <c r="G13" s="378"/>
      <c r="H13" s="379"/>
      <c r="I13" s="295" t="str">
        <f>IF(MID(D13,3,2)="15","","EPs must have fully upgraded to 2015 Edition CEHRT to attest for Program Year 2020")</f>
        <v>EPs must have fully upgraded to 2015 Edition CEHRT to attest for Program Year 2020</v>
      </c>
    </row>
    <row r="14" spans="1:19" ht="25.5" customHeight="1">
      <c r="A14" s="120" t="s">
        <v>27</v>
      </c>
      <c r="B14" s="120"/>
      <c r="C14" s="104"/>
      <c r="D14" s="396"/>
      <c r="E14" s="397"/>
      <c r="F14" s="397"/>
      <c r="G14" s="397"/>
      <c r="H14" s="398"/>
      <c r="I14" s="294"/>
    </row>
    <row r="15" spans="1:19" ht="25.5" customHeight="1">
      <c r="A15" s="120" t="s">
        <v>28</v>
      </c>
      <c r="B15" s="120"/>
      <c r="C15" s="104"/>
      <c r="D15" s="399"/>
      <c r="E15" s="399"/>
      <c r="F15" s="399"/>
      <c r="G15" s="399"/>
      <c r="H15" s="399"/>
      <c r="I15" s="299" t="s">
        <v>29</v>
      </c>
      <c r="O15" s="61"/>
      <c r="P15" s="62"/>
      <c r="Q15" s="63"/>
    </row>
    <row r="16" spans="1:19" ht="25.5" customHeight="1">
      <c r="A16" s="120" t="s">
        <v>30</v>
      </c>
      <c r="B16" s="120"/>
      <c r="C16" s="104"/>
      <c r="D16" s="399"/>
      <c r="E16" s="399"/>
      <c r="F16" s="399"/>
      <c r="G16" s="399"/>
      <c r="H16" s="399"/>
      <c r="I16" s="299" t="s">
        <v>31</v>
      </c>
      <c r="O16" s="61"/>
      <c r="P16" s="62"/>
      <c r="Q16" s="63"/>
    </row>
    <row r="17" spans="1:21" ht="25.5" customHeight="1">
      <c r="A17" s="120" t="s">
        <v>32</v>
      </c>
      <c r="B17" s="120"/>
      <c r="C17" s="104"/>
      <c r="D17" s="399"/>
      <c r="E17" s="399"/>
      <c r="F17" s="399"/>
      <c r="G17" s="399"/>
      <c r="H17" s="399"/>
      <c r="I17" s="298" t="s">
        <v>33</v>
      </c>
      <c r="O17" s="61"/>
      <c r="P17" s="62"/>
      <c r="Q17" s="63"/>
    </row>
    <row r="18" spans="1:21" ht="16.5" customHeight="1">
      <c r="A18" s="315"/>
      <c r="B18" s="315"/>
      <c r="C18" s="104"/>
      <c r="D18" s="315"/>
      <c r="E18" s="315"/>
      <c r="F18" s="315"/>
      <c r="G18" s="315"/>
      <c r="H18" s="104"/>
      <c r="I18" s="297"/>
      <c r="O18" s="61"/>
      <c r="P18" s="62"/>
      <c r="Q18" s="63"/>
    </row>
    <row r="19" spans="1:21" ht="19.5" customHeight="1">
      <c r="A19" s="357" t="s">
        <v>34</v>
      </c>
      <c r="B19" s="358"/>
      <c r="C19" s="358"/>
      <c r="D19" s="358"/>
      <c r="E19" s="358"/>
      <c r="F19" s="358"/>
      <c r="G19" s="358"/>
      <c r="H19" s="359"/>
      <c r="I19" s="356"/>
    </row>
    <row r="20" spans="1:21" s="2" customFormat="1" ht="14.25" customHeight="1">
      <c r="A20" s="361" t="s">
        <v>35</v>
      </c>
      <c r="B20" s="361"/>
      <c r="C20" s="361"/>
      <c r="D20" s="361"/>
      <c r="E20" s="361"/>
      <c r="F20" s="361"/>
      <c r="G20" s="361"/>
      <c r="H20" s="361"/>
      <c r="I20" s="356"/>
      <c r="O20" s="4"/>
      <c r="P20" s="4"/>
      <c r="Q20" s="4"/>
      <c r="R20" s="4"/>
      <c r="S20" s="4"/>
      <c r="T20" s="4"/>
      <c r="U20" s="4"/>
    </row>
    <row r="21" spans="1:21" s="2" customFormat="1" ht="14.25">
      <c r="A21" s="317"/>
      <c r="B21" s="317"/>
      <c r="C21" s="317"/>
      <c r="D21" s="317"/>
      <c r="E21" s="317"/>
      <c r="F21" s="317"/>
      <c r="G21" s="317"/>
      <c r="H21" s="104"/>
      <c r="I21" s="356"/>
      <c r="O21" s="4"/>
      <c r="P21" s="4"/>
      <c r="Q21" s="4"/>
      <c r="R21" s="4"/>
      <c r="S21" s="4"/>
      <c r="T21" s="4"/>
      <c r="U21" s="4"/>
    </row>
    <row r="22" spans="1:21" ht="16.5" customHeight="1">
      <c r="A22" s="312" t="s">
        <v>36</v>
      </c>
      <c r="B22" s="312"/>
      <c r="C22" s="105"/>
      <c r="D22" s="106"/>
      <c r="E22" s="315"/>
      <c r="F22" s="315"/>
      <c r="G22" s="315"/>
      <c r="H22" s="104"/>
      <c r="I22" s="356"/>
    </row>
    <row r="23" spans="1:21" ht="25.5" customHeight="1">
      <c r="A23" s="360" t="s">
        <v>37</v>
      </c>
      <c r="B23" s="360"/>
      <c r="C23" s="360"/>
      <c r="D23" s="360"/>
      <c r="E23" s="360"/>
      <c r="F23" s="360"/>
      <c r="G23" s="360"/>
      <c r="H23" s="360"/>
      <c r="I23" s="313"/>
    </row>
    <row r="24" spans="1:21" ht="9" customHeight="1">
      <c r="A24" s="317"/>
      <c r="B24" s="317"/>
      <c r="C24" s="317"/>
      <c r="D24" s="317"/>
      <c r="E24" s="317"/>
      <c r="F24" s="317"/>
      <c r="G24" s="317"/>
      <c r="H24" s="104"/>
      <c r="I24" s="313"/>
    </row>
    <row r="25" spans="1:21" ht="29.25" customHeight="1">
      <c r="A25" s="363" t="s">
        <v>38</v>
      </c>
      <c r="B25" s="363"/>
      <c r="C25" s="363"/>
      <c r="D25" s="363"/>
      <c r="E25" s="363"/>
      <c r="F25" s="363"/>
      <c r="G25" s="220" t="s">
        <v>39</v>
      </c>
      <c r="H25" s="119"/>
      <c r="I25" s="356"/>
    </row>
    <row r="26" spans="1:21" ht="22.5" customHeight="1">
      <c r="A26" s="363" t="s">
        <v>40</v>
      </c>
      <c r="B26" s="363"/>
      <c r="C26" s="363"/>
      <c r="D26" s="363"/>
      <c r="E26" s="363"/>
      <c r="F26" s="363"/>
      <c r="G26" s="220" t="s">
        <v>41</v>
      </c>
      <c r="H26" s="119"/>
      <c r="I26" s="356"/>
    </row>
    <row r="27" spans="1:21" ht="24" customHeight="1">
      <c r="A27" s="364" t="s">
        <v>42</v>
      </c>
      <c r="B27" s="364"/>
      <c r="C27" s="364"/>
      <c r="D27" s="364"/>
      <c r="E27" s="364"/>
      <c r="F27" s="364"/>
      <c r="G27" s="220" t="s">
        <v>43</v>
      </c>
      <c r="H27" s="107" t="str">
        <f>IFERROR(H25/H26, "")</f>
        <v/>
      </c>
      <c r="I27" s="356"/>
    </row>
    <row r="28" spans="1:21">
      <c r="A28" s="364"/>
      <c r="B28" s="364"/>
      <c r="C28" s="364"/>
      <c r="D28" s="364"/>
      <c r="E28" s="364"/>
      <c r="F28" s="364"/>
      <c r="G28" s="362" t="str">
        <f>IFERROR(IF(OR(H25/H26&lt;=0.799,H27="Error! Percentage cannot exceed 100%"), "You do not meet this requirement.", "Requirement has been met."), "")</f>
        <v/>
      </c>
      <c r="H28" s="362"/>
      <c r="I28" s="356"/>
    </row>
    <row r="29" spans="1:21" ht="19.5" customHeight="1">
      <c r="A29" s="312" t="s">
        <v>44</v>
      </c>
      <c r="B29" s="312"/>
      <c r="C29" s="311"/>
      <c r="D29" s="311"/>
      <c r="E29" s="311"/>
      <c r="F29" s="311"/>
      <c r="G29" s="201"/>
      <c r="H29" s="201"/>
      <c r="I29" s="356"/>
    </row>
    <row r="30" spans="1:21" ht="25.15" customHeight="1">
      <c r="A30" s="360" t="s">
        <v>45</v>
      </c>
      <c r="B30" s="360"/>
      <c r="C30" s="360"/>
      <c r="D30" s="360"/>
      <c r="E30" s="360"/>
      <c r="F30" s="360"/>
      <c r="G30" s="360"/>
      <c r="H30" s="360"/>
      <c r="I30" s="356"/>
    </row>
    <row r="31" spans="1:21">
      <c r="A31" s="315"/>
      <c r="B31" s="315"/>
      <c r="C31" s="105"/>
      <c r="D31" s="106"/>
      <c r="E31" s="315"/>
      <c r="F31" s="315"/>
      <c r="G31" s="315"/>
      <c r="H31" s="104"/>
      <c r="I31" s="356"/>
    </row>
    <row r="32" spans="1:21" ht="26.25" customHeight="1">
      <c r="A32" s="363" t="s">
        <v>46</v>
      </c>
      <c r="B32" s="363"/>
      <c r="C32" s="363"/>
      <c r="D32" s="363"/>
      <c r="E32" s="363"/>
      <c r="F32" s="363"/>
      <c r="G32" s="220" t="s">
        <v>39</v>
      </c>
      <c r="H32" s="119"/>
      <c r="I32" s="356"/>
    </row>
    <row r="33" spans="1:21" ht="29.25" customHeight="1">
      <c r="A33" s="363" t="s">
        <v>47</v>
      </c>
      <c r="B33" s="363"/>
      <c r="C33" s="363"/>
      <c r="D33" s="363"/>
      <c r="E33" s="363"/>
      <c r="F33" s="363"/>
      <c r="G33" s="220" t="s">
        <v>41</v>
      </c>
      <c r="H33" s="119"/>
      <c r="I33" s="356"/>
    </row>
    <row r="34" spans="1:21" ht="22.5" customHeight="1">
      <c r="A34" s="363" t="s">
        <v>48</v>
      </c>
      <c r="B34" s="363"/>
      <c r="C34" s="363"/>
      <c r="D34" s="363"/>
      <c r="E34" s="363"/>
      <c r="F34" s="363"/>
      <c r="G34" s="220" t="s">
        <v>43</v>
      </c>
      <c r="H34" s="107" t="str">
        <f>IFERROR(H32/H33, "")</f>
        <v/>
      </c>
      <c r="I34" s="356"/>
    </row>
    <row r="35" spans="1:21">
      <c r="A35" s="315"/>
      <c r="B35" s="315"/>
      <c r="C35" s="104"/>
      <c r="D35" s="317"/>
      <c r="E35" s="317"/>
      <c r="F35" s="3"/>
      <c r="G35" s="362" t="str">
        <f>IFERROR(IF(OR(H32/H33&lt;=0.499,H34="Error! Percentage cannot exceed 100%"), "You do not meet this requirement.", "Requirement has been met."), "")</f>
        <v/>
      </c>
      <c r="H35" s="362"/>
      <c r="I35" s="356"/>
    </row>
    <row r="36" spans="1:21" ht="19.5" customHeight="1">
      <c r="A36" s="315"/>
      <c r="B36" s="315"/>
      <c r="C36" s="104"/>
      <c r="D36" s="317"/>
      <c r="E36" s="317"/>
      <c r="F36" s="3"/>
      <c r="G36" s="179"/>
      <c r="H36" s="179"/>
      <c r="I36" s="356"/>
      <c r="N36" s="230"/>
    </row>
    <row r="37" spans="1:21" ht="16.5" customHeight="1">
      <c r="A37" s="357" t="s">
        <v>49</v>
      </c>
      <c r="B37" s="358"/>
      <c r="C37" s="358"/>
      <c r="D37" s="358"/>
      <c r="E37" s="358"/>
      <c r="F37" s="358"/>
      <c r="G37" s="358"/>
      <c r="H37" s="359"/>
      <c r="I37" s="356"/>
      <c r="N37" s="230"/>
    </row>
    <row r="38" spans="1:21" ht="16.5" customHeight="1">
      <c r="A38" s="389" t="s">
        <v>50</v>
      </c>
      <c r="B38" s="389"/>
      <c r="C38" s="389"/>
      <c r="D38" s="315"/>
      <c r="E38" s="315"/>
      <c r="F38" s="315"/>
      <c r="G38" s="315"/>
      <c r="H38" s="104"/>
      <c r="I38" s="356"/>
    </row>
    <row r="39" spans="1:21" s="2" customFormat="1" ht="31.5" customHeight="1">
      <c r="A39" s="372" t="s">
        <v>51</v>
      </c>
      <c r="B39" s="372"/>
      <c r="C39" s="372"/>
      <c r="D39" s="372"/>
      <c r="E39" s="372"/>
      <c r="F39" s="372"/>
      <c r="G39" s="372"/>
      <c r="H39" s="372"/>
      <c r="I39" s="356"/>
      <c r="O39" s="4"/>
      <c r="P39" s="4"/>
      <c r="Q39" s="4"/>
      <c r="R39" s="4"/>
      <c r="S39" s="4"/>
      <c r="T39" s="4"/>
      <c r="U39" s="4"/>
    </row>
    <row r="40" spans="1:21" s="2" customFormat="1" ht="14.25" customHeight="1">
      <c r="A40" s="315"/>
      <c r="B40" s="315"/>
      <c r="C40" s="104"/>
      <c r="E40" s="109" t="s">
        <v>52</v>
      </c>
      <c r="F40" s="121"/>
      <c r="G40" s="109" t="s">
        <v>53</v>
      </c>
      <c r="H40" s="109" t="s">
        <v>54</v>
      </c>
      <c r="I40" s="356"/>
      <c r="O40" s="4"/>
      <c r="P40" s="4"/>
      <c r="Q40" s="4"/>
      <c r="R40" s="4"/>
      <c r="S40" s="4"/>
      <c r="T40" s="4"/>
      <c r="U40" s="4"/>
    </row>
    <row r="41" spans="1:21" s="2" customFormat="1" ht="15" customHeight="1">
      <c r="A41" s="108" t="s">
        <v>55</v>
      </c>
      <c r="B41" s="108"/>
      <c r="C41" s="110"/>
      <c r="D41" s="231"/>
      <c r="E41" s="394"/>
      <c r="F41" s="395"/>
      <c r="G41" s="266"/>
      <c r="H41" s="111" t="str">
        <f>IF(E41="", "",IF(OR(E41="",G41=""),"",G41-E41+1))</f>
        <v/>
      </c>
      <c r="I41" s="200" t="str">
        <f>IF(H41="","Please enter a period of 90 days per instructions.",IF(H41&lt;&gt;90,"You have not entered a 90-day MU period.",""))</f>
        <v>Please enter a period of 90 days per instructions.</v>
      </c>
    </row>
    <row r="42" spans="1:21" s="308" customFormat="1" ht="18" customHeight="1">
      <c r="A42" s="305" t="s">
        <v>56</v>
      </c>
      <c r="B42" s="306"/>
      <c r="C42" s="307"/>
      <c r="E42" s="309"/>
      <c r="F42" s="309"/>
      <c r="G42" s="309"/>
      <c r="H42" s="309"/>
      <c r="I42" s="200"/>
      <c r="O42" s="310"/>
      <c r="P42" s="310"/>
      <c r="Q42" s="310"/>
      <c r="R42" s="310"/>
      <c r="S42" s="310"/>
      <c r="T42" s="310"/>
      <c r="U42" s="310"/>
    </row>
    <row r="43" spans="1:21" s="21" customFormat="1" ht="15" customHeight="1">
      <c r="A43" s="400" t="s">
        <v>57</v>
      </c>
      <c r="B43" s="400"/>
      <c r="C43" s="400"/>
      <c r="D43" s="227"/>
      <c r="E43" s="227"/>
      <c r="F43" s="227"/>
      <c r="G43" s="227"/>
      <c r="H43" s="227"/>
      <c r="I43" s="200"/>
      <c r="J43" s="231"/>
      <c r="K43" s="231"/>
      <c r="L43" s="231"/>
      <c r="M43" s="231"/>
      <c r="N43" s="231"/>
      <c r="O43" s="2"/>
      <c r="P43" s="2"/>
      <c r="Q43" s="2"/>
      <c r="R43" s="2"/>
      <c r="S43" s="2"/>
      <c r="T43" s="2"/>
      <c r="U43" s="2"/>
    </row>
    <row r="44" spans="1:21" s="21" customFormat="1" ht="29.25" customHeight="1">
      <c r="A44" s="372" t="s">
        <v>58</v>
      </c>
      <c r="B44" s="372"/>
      <c r="C44" s="372"/>
      <c r="D44" s="372"/>
      <c r="E44" s="372"/>
      <c r="F44" s="372"/>
      <c r="G44" s="372"/>
      <c r="H44" s="372"/>
      <c r="I44" s="393"/>
      <c r="J44" s="231"/>
      <c r="K44" s="231"/>
      <c r="L44" s="231"/>
      <c r="M44" s="231"/>
      <c r="N44" s="231"/>
      <c r="O44" s="2"/>
      <c r="P44" s="2"/>
      <c r="Q44" s="2"/>
      <c r="R44" s="2"/>
      <c r="S44" s="2"/>
      <c r="T44" s="2"/>
      <c r="U44" s="2"/>
    </row>
    <row r="45" spans="1:21" s="21" customFormat="1" ht="18.75" customHeight="1">
      <c r="A45" s="108"/>
      <c r="B45" s="108"/>
      <c r="C45" s="110"/>
      <c r="D45" s="231"/>
      <c r="E45" s="109" t="s">
        <v>52</v>
      </c>
      <c r="F45" s="121"/>
      <c r="G45" s="109" t="s">
        <v>53</v>
      </c>
      <c r="H45" s="109" t="s">
        <v>54</v>
      </c>
      <c r="I45" s="393"/>
      <c r="J45" s="231"/>
      <c r="K45" s="231"/>
      <c r="L45" s="231"/>
      <c r="M45" s="231"/>
      <c r="N45" s="231"/>
      <c r="O45" s="2"/>
      <c r="P45" s="2"/>
      <c r="Q45" s="2"/>
      <c r="R45" s="2"/>
      <c r="S45" s="2"/>
      <c r="T45" s="2"/>
      <c r="U45" s="2"/>
    </row>
    <row r="46" spans="1:21" s="21" customFormat="1" ht="15" customHeight="1">
      <c r="A46" s="108" t="s">
        <v>59</v>
      </c>
      <c r="B46" s="108"/>
      <c r="C46" s="110"/>
      <c r="D46" s="231"/>
      <c r="E46" s="394"/>
      <c r="F46" s="395"/>
      <c r="G46" s="266"/>
      <c r="H46" s="199" t="str">
        <f>IF(E46="", "",IF(OR(E46="",G46=""),"",G46-E46+1))</f>
        <v/>
      </c>
      <c r="I46" s="296" t="str">
        <f>IF(H46="","Please enter a period of 90 days per instructions.",IF(H46&lt;&gt;90,"You have not entered a 90-day eCQM period.",""))</f>
        <v>Please enter a period of 90 days per instructions.</v>
      </c>
      <c r="J46" s="231"/>
      <c r="K46" s="231"/>
      <c r="L46" s="231"/>
      <c r="M46" s="231"/>
      <c r="N46" s="231"/>
      <c r="O46" s="2"/>
      <c r="P46" s="2"/>
      <c r="Q46" s="2"/>
      <c r="R46" s="2"/>
      <c r="S46" s="2"/>
      <c r="T46" s="2"/>
      <c r="U46" s="2"/>
    </row>
    <row r="47" spans="1:21" s="21" customFormat="1" ht="18" customHeight="1">
      <c r="A47" s="305" t="s">
        <v>60</v>
      </c>
      <c r="B47" s="112"/>
      <c r="C47" s="110"/>
      <c r="D47" s="113"/>
      <c r="E47" s="113"/>
      <c r="F47" s="113"/>
      <c r="G47" s="113"/>
      <c r="H47" s="110"/>
      <c r="I47" s="200"/>
      <c r="J47" s="231"/>
      <c r="K47" s="231"/>
      <c r="L47" s="231"/>
      <c r="M47" s="231"/>
      <c r="N47" s="231"/>
      <c r="O47" s="2"/>
      <c r="P47" s="2"/>
      <c r="Q47" s="2"/>
      <c r="R47" s="2"/>
      <c r="S47" s="2"/>
      <c r="T47" s="2"/>
      <c r="U47" s="2"/>
    </row>
    <row r="48" spans="1:21" s="21" customFormat="1" ht="14.25" customHeight="1">
      <c r="A48" s="357" t="s">
        <v>61</v>
      </c>
      <c r="B48" s="358"/>
      <c r="C48" s="358"/>
      <c r="D48" s="358"/>
      <c r="E48" s="358"/>
      <c r="F48" s="358"/>
      <c r="G48" s="358"/>
      <c r="H48" s="359"/>
      <c r="I48" s="200"/>
      <c r="J48" s="231"/>
      <c r="K48" s="231"/>
      <c r="L48" s="231"/>
      <c r="M48" s="231"/>
      <c r="N48" s="231"/>
      <c r="O48" s="231"/>
      <c r="P48" s="231"/>
      <c r="Q48" s="231"/>
      <c r="R48" s="231"/>
      <c r="S48" s="231"/>
      <c r="T48" s="231"/>
      <c r="U48" s="231"/>
    </row>
    <row r="49" spans="1:21" s="21" customFormat="1" ht="13.9" customHeight="1">
      <c r="A49" s="389" t="s">
        <v>62</v>
      </c>
      <c r="B49" s="389"/>
      <c r="C49" s="389"/>
      <c r="D49" s="114"/>
      <c r="E49" s="114"/>
      <c r="F49" s="114"/>
      <c r="G49" s="114"/>
      <c r="H49" s="110"/>
      <c r="I49" s="200"/>
      <c r="J49" s="231"/>
      <c r="K49" s="231"/>
      <c r="L49" s="231"/>
      <c r="M49" s="231"/>
      <c r="N49" s="231"/>
      <c r="O49" s="231"/>
      <c r="P49" s="231"/>
      <c r="Q49" s="231"/>
      <c r="R49" s="231"/>
      <c r="S49" s="231"/>
      <c r="T49" s="231"/>
      <c r="U49" s="231"/>
    </row>
    <row r="50" spans="1:21" s="21" customFormat="1" ht="19.5" customHeight="1">
      <c r="A50" s="388" t="s">
        <v>63</v>
      </c>
      <c r="B50" s="388"/>
      <c r="C50" s="388"/>
      <c r="D50" s="388"/>
      <c r="E50" s="388"/>
      <c r="F50" s="388"/>
      <c r="G50" s="388"/>
      <c r="H50" s="388"/>
      <c r="I50" s="200"/>
      <c r="J50" s="231"/>
      <c r="K50" s="231"/>
      <c r="L50" s="231"/>
      <c r="M50" s="231"/>
      <c r="N50" s="231"/>
      <c r="O50" s="231"/>
      <c r="P50" s="231"/>
      <c r="Q50" s="231"/>
      <c r="R50" s="231"/>
      <c r="S50" s="231"/>
      <c r="T50" s="231"/>
      <c r="U50" s="231"/>
    </row>
    <row r="51" spans="1:21" s="21" customFormat="1" ht="15.75" customHeight="1">
      <c r="A51" s="387" t="s">
        <v>64</v>
      </c>
      <c r="B51" s="387"/>
      <c r="C51" s="387"/>
      <c r="D51" s="387"/>
      <c r="E51" s="387"/>
      <c r="F51" s="387"/>
      <c r="G51" s="387"/>
      <c r="H51" s="387"/>
      <c r="I51" s="231"/>
      <c r="J51" s="231"/>
      <c r="K51" s="231"/>
      <c r="L51" s="231"/>
      <c r="M51" s="231"/>
      <c r="N51" s="231"/>
      <c r="O51" s="231"/>
      <c r="P51" s="231"/>
      <c r="Q51" s="231"/>
      <c r="R51" s="231"/>
      <c r="S51" s="231"/>
      <c r="T51" s="231"/>
      <c r="U51" s="231"/>
    </row>
    <row r="52" spans="1:21" s="21" customFormat="1" ht="19.5" customHeight="1">
      <c r="A52" s="372" t="s">
        <v>65</v>
      </c>
      <c r="B52" s="372"/>
      <c r="C52" s="372"/>
      <c r="D52" s="372"/>
      <c r="E52" s="372"/>
      <c r="F52" s="372"/>
      <c r="G52" s="372"/>
      <c r="H52" s="372"/>
      <c r="I52" s="231"/>
      <c r="J52" s="231"/>
      <c r="K52" s="231"/>
      <c r="L52" s="231"/>
      <c r="M52" s="231"/>
      <c r="N52" s="231"/>
      <c r="O52" s="231"/>
      <c r="P52" s="231"/>
      <c r="Q52" s="231"/>
      <c r="R52" s="231"/>
      <c r="S52" s="231"/>
      <c r="T52" s="231"/>
      <c r="U52" s="231"/>
    </row>
    <row r="53" spans="1:21" s="21" customFormat="1" ht="14.25">
      <c r="A53" s="387" t="s">
        <v>66</v>
      </c>
      <c r="B53" s="387"/>
      <c r="C53" s="372"/>
      <c r="D53" s="372"/>
      <c r="E53" s="372"/>
      <c r="F53" s="372"/>
      <c r="G53" s="372"/>
      <c r="H53" s="372"/>
      <c r="I53" s="231"/>
      <c r="J53" s="231"/>
      <c r="K53" s="231"/>
      <c r="L53" s="231"/>
      <c r="M53" s="231"/>
      <c r="N53" s="231"/>
      <c r="O53" s="231"/>
      <c r="P53" s="231"/>
      <c r="Q53" s="231"/>
      <c r="R53" s="231"/>
      <c r="S53" s="231"/>
      <c r="T53" s="231"/>
      <c r="U53" s="231"/>
    </row>
    <row r="54" spans="1:21" s="231" customFormat="1" ht="14.25">
      <c r="A54" s="372" t="s">
        <v>67</v>
      </c>
      <c r="B54" s="372"/>
      <c r="C54" s="372"/>
      <c r="D54" s="372"/>
      <c r="E54" s="372"/>
      <c r="F54" s="372"/>
      <c r="G54" s="372"/>
      <c r="H54" s="372"/>
    </row>
    <row r="55" spans="1:21" s="45" customFormat="1" ht="12" customHeight="1">
      <c r="A55" s="288"/>
      <c r="B55" s="288"/>
      <c r="C55" s="288"/>
      <c r="D55" s="288"/>
      <c r="E55" s="288"/>
      <c r="F55" s="288"/>
      <c r="G55" s="288"/>
      <c r="H55" s="289"/>
    </row>
    <row r="56" spans="1:21" s="21" customFormat="1" ht="15.75" customHeight="1">
      <c r="A56" s="374" t="s">
        <v>68</v>
      </c>
      <c r="B56" s="375"/>
      <c r="C56" s="375"/>
      <c r="D56" s="375"/>
      <c r="E56" s="375"/>
      <c r="F56" s="375"/>
      <c r="G56" s="375"/>
      <c r="H56" s="376"/>
      <c r="I56" s="231"/>
      <c r="J56" s="231"/>
      <c r="K56" s="231"/>
      <c r="L56" s="231"/>
      <c r="M56" s="231"/>
      <c r="N56" s="231"/>
      <c r="O56" s="231"/>
      <c r="P56" s="231"/>
      <c r="Q56" s="231"/>
      <c r="R56" s="231"/>
      <c r="S56" s="231"/>
      <c r="T56" s="231"/>
      <c r="U56" s="231"/>
    </row>
    <row r="57" spans="1:21" s="231" customFormat="1" ht="15.75" customHeight="1">
      <c r="A57" s="292"/>
      <c r="B57" s="290"/>
      <c r="C57" s="290"/>
      <c r="D57" s="290"/>
      <c r="E57" s="290"/>
      <c r="F57" s="290"/>
      <c r="G57" s="290"/>
      <c r="H57" s="290"/>
    </row>
    <row r="58" spans="1:21" s="21" customFormat="1" ht="36" customHeight="1">
      <c r="A58" s="291" t="s">
        <v>69</v>
      </c>
      <c r="B58" s="291" t="s">
        <v>70</v>
      </c>
      <c r="C58" s="115" t="s">
        <v>71</v>
      </c>
      <c r="D58" s="187"/>
      <c r="E58" s="187"/>
      <c r="F58" s="104"/>
      <c r="G58" s="104"/>
      <c r="H58" s="104"/>
      <c r="I58" s="231"/>
      <c r="J58" s="231"/>
      <c r="K58" s="231"/>
      <c r="L58" s="231"/>
      <c r="M58" s="231"/>
      <c r="N58" s="231"/>
      <c r="O58" s="231"/>
      <c r="P58" s="231"/>
      <c r="Q58" s="231"/>
      <c r="R58" s="231"/>
      <c r="S58" s="231"/>
      <c r="T58" s="231"/>
      <c r="U58" s="231"/>
    </row>
    <row r="59" spans="1:21" s="2" customFormat="1" ht="55.9" customHeight="1">
      <c r="A59" s="286">
        <v>8</v>
      </c>
      <c r="B59" s="286">
        <v>20</v>
      </c>
      <c r="C59" s="391" t="s">
        <v>72</v>
      </c>
      <c r="D59" s="392"/>
      <c r="E59" s="392"/>
      <c r="F59" s="392"/>
      <c r="G59" s="392"/>
      <c r="H59" s="392"/>
      <c r="O59" s="231"/>
      <c r="P59" s="231"/>
      <c r="Q59" s="231"/>
      <c r="R59" s="231"/>
      <c r="S59" s="231"/>
      <c r="T59" s="231"/>
      <c r="U59" s="231"/>
    </row>
    <row r="60" spans="1:21" s="2" customFormat="1" ht="7.5" customHeight="1">
      <c r="A60" s="285"/>
      <c r="B60" s="285"/>
      <c r="C60" s="314"/>
      <c r="D60" s="314"/>
      <c r="E60" s="314"/>
      <c r="F60" s="314"/>
      <c r="G60" s="314"/>
      <c r="H60" s="314"/>
      <c r="O60" s="231"/>
      <c r="P60" s="231"/>
      <c r="Q60" s="231"/>
      <c r="R60" s="231"/>
      <c r="S60" s="231"/>
      <c r="T60" s="231"/>
      <c r="U60" s="231"/>
    </row>
    <row r="61" spans="1:21" s="2" customFormat="1" ht="36">
      <c r="A61" s="291" t="s">
        <v>69</v>
      </c>
      <c r="B61" s="291" t="s">
        <v>73</v>
      </c>
      <c r="C61" s="115" t="s">
        <v>74</v>
      </c>
      <c r="D61" s="284"/>
      <c r="E61" s="284"/>
      <c r="F61" s="284"/>
      <c r="G61" s="284"/>
      <c r="H61" s="284"/>
      <c r="O61" s="231"/>
      <c r="P61" s="231"/>
      <c r="Q61" s="231"/>
      <c r="R61" s="231"/>
      <c r="S61" s="231"/>
      <c r="T61" s="231"/>
      <c r="U61" s="231"/>
    </row>
    <row r="62" spans="1:21" s="2" customFormat="1" ht="55.5" customHeight="1">
      <c r="A62" s="286" t="s">
        <v>75</v>
      </c>
      <c r="B62" s="286">
        <v>6</v>
      </c>
      <c r="C62" s="391" t="s">
        <v>76</v>
      </c>
      <c r="D62" s="392"/>
      <c r="E62" s="392"/>
      <c r="F62" s="392"/>
      <c r="G62" s="392"/>
      <c r="H62" s="392"/>
      <c r="O62" s="231"/>
      <c r="P62" s="231"/>
      <c r="Q62" s="231"/>
      <c r="R62" s="231"/>
      <c r="S62" s="231"/>
      <c r="T62" s="231"/>
      <c r="U62" s="231"/>
    </row>
    <row r="63" spans="1:21" s="2" customFormat="1" ht="7.5" customHeight="1">
      <c r="A63" s="285"/>
      <c r="B63" s="285"/>
      <c r="C63" s="314"/>
      <c r="D63" s="314"/>
      <c r="E63" s="314"/>
      <c r="F63" s="314"/>
      <c r="G63" s="314"/>
      <c r="H63" s="314"/>
      <c r="O63" s="231"/>
      <c r="P63" s="231"/>
      <c r="Q63" s="231"/>
      <c r="R63" s="231"/>
      <c r="S63" s="231"/>
      <c r="T63" s="231"/>
      <c r="U63" s="231"/>
    </row>
    <row r="64" spans="1:21" s="2" customFormat="1" ht="14.25">
      <c r="A64" s="138">
        <v>8</v>
      </c>
      <c r="B64" s="138">
        <v>26</v>
      </c>
      <c r="C64" s="287" t="s">
        <v>77</v>
      </c>
      <c r="D64" s="314"/>
      <c r="E64" s="314"/>
      <c r="F64" s="314"/>
      <c r="G64" s="314"/>
      <c r="H64" s="314"/>
      <c r="O64" s="231"/>
      <c r="P64" s="231"/>
      <c r="Q64" s="231"/>
      <c r="R64" s="231"/>
      <c r="S64" s="231"/>
      <c r="T64" s="231"/>
      <c r="U64" s="231"/>
    </row>
    <row r="65" spans="1:21" s="2" customFormat="1" ht="14.25">
      <c r="A65" s="293"/>
      <c r="B65" s="187"/>
      <c r="C65" s="104"/>
      <c r="D65" s="187"/>
      <c r="E65" s="187"/>
      <c r="F65" s="104"/>
      <c r="G65" s="104"/>
      <c r="H65" s="104"/>
      <c r="O65" s="231"/>
      <c r="P65" s="231"/>
      <c r="Q65" s="231"/>
      <c r="R65" s="231"/>
      <c r="S65" s="231"/>
      <c r="T65" s="231"/>
      <c r="U65" s="231"/>
    </row>
    <row r="66" spans="1:21" s="2" customFormat="1" ht="27" customHeight="1">
      <c r="A66" s="390" t="s">
        <v>78</v>
      </c>
      <c r="B66" s="390"/>
      <c r="C66" s="390"/>
      <c r="D66" s="390"/>
      <c r="E66" s="390"/>
      <c r="F66" s="390"/>
      <c r="G66" s="390"/>
      <c r="H66" s="390"/>
    </row>
    <row r="67" spans="1:21" s="2" customFormat="1" ht="14.25">
      <c r="A67" s="117"/>
      <c r="B67" s="117"/>
      <c r="C67" s="118"/>
      <c r="D67" s="118"/>
      <c r="E67" s="118"/>
      <c r="F67" s="118"/>
      <c r="G67" s="118"/>
      <c r="H67" s="116"/>
    </row>
    <row r="68" spans="1:21" s="2" customFormat="1" ht="15.75" customHeight="1">
      <c r="A68" s="15"/>
      <c r="B68" s="15"/>
      <c r="C68" s="371"/>
      <c r="D68" s="371"/>
      <c r="E68" s="371"/>
      <c r="F68" s="64"/>
      <c r="G68" s="6"/>
      <c r="H68" s="22"/>
    </row>
    <row r="69" spans="1:21" s="2" customFormat="1" ht="14.25" customHeight="1">
      <c r="A69" s="15"/>
      <c r="B69" s="15"/>
      <c r="C69" s="65"/>
      <c r="D69" s="65"/>
      <c r="E69" s="65"/>
      <c r="F69" s="65"/>
      <c r="G69" s="6"/>
      <c r="H69" s="22"/>
    </row>
    <row r="70" spans="1:21" s="2" customFormat="1" ht="14.25" customHeight="1">
      <c r="A70" s="15"/>
      <c r="B70" s="15"/>
      <c r="C70" s="65"/>
      <c r="D70" s="65"/>
      <c r="E70" s="65"/>
      <c r="F70" s="65"/>
      <c r="G70" s="6"/>
      <c r="H70" s="5"/>
    </row>
    <row r="71" spans="1:21" ht="24.75" customHeight="1">
      <c r="A71" s="15"/>
      <c r="B71" s="15"/>
      <c r="C71" s="369" t="str">
        <f>IF(F68="","","Please only complete the following tabs:")</f>
        <v/>
      </c>
      <c r="D71" s="369"/>
      <c r="E71" s="65"/>
      <c r="F71" s="65"/>
      <c r="G71" s="6"/>
      <c r="H71" s="5"/>
      <c r="O71" s="2"/>
      <c r="P71" s="2"/>
      <c r="Q71" s="2"/>
      <c r="R71" s="2"/>
      <c r="S71" s="2"/>
      <c r="T71" s="2"/>
      <c r="U71" s="2"/>
    </row>
    <row r="72" spans="1:21" ht="3" customHeight="1">
      <c r="A72" s="15"/>
      <c r="B72" s="15"/>
      <c r="C72" s="316"/>
      <c r="D72" s="65"/>
      <c r="E72" s="65"/>
      <c r="F72" s="65"/>
      <c r="G72" s="6"/>
      <c r="H72" s="5"/>
      <c r="O72" s="2"/>
      <c r="P72" s="2"/>
      <c r="Q72" s="2"/>
      <c r="R72" s="2"/>
      <c r="S72" s="2"/>
      <c r="T72" s="2"/>
      <c r="U72" s="2"/>
    </row>
    <row r="73" spans="1:21" ht="15">
      <c r="A73" s="15"/>
      <c r="B73" s="15"/>
      <c r="C73" s="65" t="str">
        <f>IF(F68="Stage 1","Scheduled Stage 1 Objectives tab",IF(F68="Stage 2","Scheduled Stage 2 Objectives tab",""))</f>
        <v/>
      </c>
      <c r="D73" s="65"/>
      <c r="E73" s="65"/>
      <c r="F73" s="65"/>
      <c r="G73" s="6"/>
      <c r="H73" s="5"/>
      <c r="O73" s="2"/>
      <c r="P73" s="2"/>
      <c r="Q73" s="2"/>
      <c r="R73" s="2"/>
      <c r="S73" s="2"/>
      <c r="T73" s="2"/>
      <c r="U73" s="2"/>
    </row>
    <row r="74" spans="1:21" ht="15">
      <c r="A74" s="15"/>
      <c r="B74" s="15"/>
      <c r="C74" s="65" t="str">
        <f>IF(F68="","","Clinical Quality Measures tab")</f>
        <v/>
      </c>
      <c r="D74" s="65"/>
      <c r="E74" s="65"/>
      <c r="F74" s="65"/>
      <c r="G74" s="6"/>
      <c r="H74" s="5"/>
      <c r="O74" s="2"/>
      <c r="P74" s="2"/>
      <c r="Q74" s="2"/>
      <c r="R74" s="2"/>
      <c r="S74" s="2"/>
      <c r="T74" s="2"/>
      <c r="U74" s="2"/>
    </row>
    <row r="75" spans="1:21" ht="15">
      <c r="A75" s="16"/>
      <c r="B75" s="16"/>
      <c r="C75" s="66" t="str">
        <f>IF(F68="Stage 1","You DO NOT need to complete the Scheduled Stage 2 Objectives tab", IF(F68="Stage 2","You DO NOT need to complete the Scheduled Stage 1 Objectives tab",""))</f>
        <v/>
      </c>
      <c r="D75" s="67"/>
      <c r="E75" s="67"/>
      <c r="F75" s="67"/>
      <c r="G75" s="17"/>
      <c r="H75" s="18"/>
    </row>
    <row r="76" spans="1:21" s="20" customFormat="1" ht="22.9" customHeight="1">
      <c r="A76" s="368"/>
      <c r="B76" s="368"/>
      <c r="C76" s="368"/>
      <c r="D76" s="368"/>
      <c r="E76" s="368"/>
      <c r="F76" s="368"/>
      <c r="G76" s="368"/>
      <c r="H76" s="5"/>
      <c r="O76" s="4"/>
      <c r="P76" s="4"/>
      <c r="Q76" s="4"/>
      <c r="R76" s="4"/>
      <c r="S76" s="4"/>
      <c r="T76" s="4"/>
      <c r="U76" s="4"/>
    </row>
    <row r="77" spans="1:21" ht="14.25">
      <c r="A77" s="370"/>
      <c r="B77" s="370"/>
      <c r="C77" s="370"/>
      <c r="D77" s="370"/>
      <c r="E77" s="370"/>
      <c r="F77" s="370"/>
      <c r="G77" s="370"/>
      <c r="H77" s="5"/>
    </row>
    <row r="78" spans="1:21" ht="54.95" customHeight="1">
      <c r="A78" s="370"/>
      <c r="B78" s="370"/>
      <c r="C78" s="370"/>
      <c r="D78" s="370"/>
      <c r="E78" s="370"/>
      <c r="F78" s="370"/>
      <c r="G78" s="370"/>
      <c r="H78" s="5"/>
    </row>
    <row r="79" spans="1:21" ht="89.25" customHeight="1">
      <c r="A79" s="370"/>
      <c r="B79" s="370"/>
      <c r="C79" s="370"/>
      <c r="D79" s="370"/>
      <c r="E79" s="370"/>
      <c r="F79" s="370"/>
      <c r="G79" s="370"/>
      <c r="H79" s="5"/>
    </row>
    <row r="80" spans="1:21" ht="87.75" customHeight="1">
      <c r="C80" s="7"/>
      <c r="D80" s="7"/>
      <c r="E80" s="7"/>
      <c r="F80" s="7"/>
      <c r="G80" s="7"/>
      <c r="H80" s="5"/>
      <c r="O80" s="20"/>
      <c r="P80" s="20"/>
      <c r="Q80" s="20"/>
      <c r="R80" s="20"/>
      <c r="S80" s="20"/>
      <c r="T80" s="20"/>
      <c r="U80" s="20"/>
    </row>
    <row r="81" spans="3:9">
      <c r="C81" s="3"/>
      <c r="D81" s="3"/>
      <c r="E81" s="3"/>
      <c r="F81" s="3"/>
      <c r="G81" s="3"/>
      <c r="H81" s="8"/>
    </row>
    <row r="82" spans="3:9" ht="27.95" customHeight="1">
      <c r="C82" s="7"/>
      <c r="D82" s="7"/>
      <c r="E82" s="7"/>
      <c r="F82" s="7"/>
      <c r="G82" s="7"/>
      <c r="H82" s="5"/>
    </row>
    <row r="83" spans="3:9" ht="15">
      <c r="C83" s="7"/>
      <c r="D83" s="7"/>
      <c r="E83" s="7"/>
      <c r="F83" s="7"/>
      <c r="G83" s="7"/>
      <c r="H83" s="5"/>
    </row>
    <row r="84" spans="3:9" ht="15">
      <c r="C84" s="7"/>
      <c r="D84" s="7"/>
      <c r="E84" s="7"/>
      <c r="F84" s="7"/>
      <c r="G84" s="7"/>
      <c r="H84" s="5"/>
    </row>
    <row r="85" spans="3:9" ht="15">
      <c r="C85" s="7"/>
      <c r="D85" s="7"/>
      <c r="E85" s="7"/>
      <c r="F85" s="7"/>
      <c r="G85" s="7"/>
      <c r="H85" s="5"/>
    </row>
    <row r="86" spans="3:9" ht="14.25">
      <c r="C86" s="14"/>
      <c r="D86" s="14"/>
      <c r="E86" s="14"/>
      <c r="F86" s="14"/>
      <c r="G86" s="14"/>
      <c r="H86" s="14"/>
    </row>
    <row r="87" spans="3:9" ht="14.25">
      <c r="C87" s="14"/>
      <c r="D87" s="3"/>
      <c r="E87" s="3"/>
      <c r="F87" s="3"/>
      <c r="G87" s="3"/>
      <c r="H87" s="14"/>
      <c r="I87" s="14"/>
    </row>
    <row r="88" spans="3:9" ht="14.25">
      <c r="C88" s="14"/>
      <c r="D88" s="3"/>
      <c r="E88" s="3"/>
      <c r="F88" s="3"/>
      <c r="G88" s="3"/>
      <c r="H88" s="14"/>
      <c r="I88" s="14"/>
    </row>
    <row r="89" spans="3:9" ht="14.25">
      <c r="C89" s="14"/>
      <c r="D89" s="14"/>
      <c r="E89" s="14"/>
      <c r="F89" s="9"/>
      <c r="G89" s="9"/>
      <c r="H89" s="14"/>
      <c r="I89" s="14"/>
    </row>
    <row r="90" spans="3:9" ht="14.25">
      <c r="C90" s="3"/>
      <c r="D90" s="3"/>
      <c r="E90" s="3"/>
      <c r="F90" s="3"/>
      <c r="G90" s="3"/>
      <c r="H90" s="3"/>
      <c r="I90" s="14"/>
    </row>
    <row r="91" spans="3:9">
      <c r="C91" s="3"/>
      <c r="D91" s="3"/>
      <c r="E91" s="3"/>
      <c r="F91" s="3"/>
      <c r="G91" s="3"/>
    </row>
    <row r="92" spans="3:9">
      <c r="C92" s="3"/>
      <c r="D92" s="3"/>
      <c r="E92" s="3"/>
      <c r="F92" s="3"/>
      <c r="G92" s="3"/>
      <c r="H92" s="10"/>
    </row>
    <row r="93" spans="3:9" ht="15">
      <c r="C93" s="367" t="s">
        <v>79</v>
      </c>
      <c r="D93" s="367"/>
      <c r="E93" s="367"/>
      <c r="F93" s="367"/>
      <c r="G93" s="367"/>
    </row>
    <row r="94" spans="3:9">
      <c r="C94" s="3"/>
      <c r="D94" s="3"/>
      <c r="E94" s="3"/>
      <c r="F94" s="3"/>
      <c r="G94" s="3"/>
    </row>
    <row r="95" spans="3:9">
      <c r="C95" s="3"/>
      <c r="D95" s="3"/>
      <c r="E95" s="3"/>
      <c r="F95" s="3"/>
      <c r="G95" s="3"/>
    </row>
    <row r="96" spans="3:9">
      <c r="C96" s="3"/>
      <c r="D96" s="3"/>
      <c r="E96" s="3"/>
      <c r="F96" s="3"/>
      <c r="G96" s="3"/>
    </row>
    <row r="97" spans="3:7">
      <c r="C97" s="3"/>
      <c r="D97" s="3"/>
      <c r="E97" s="3"/>
      <c r="F97" s="3"/>
      <c r="G97" s="3"/>
    </row>
    <row r="98" spans="3:7">
      <c r="C98" s="3"/>
      <c r="D98" s="3"/>
      <c r="E98" s="3"/>
      <c r="F98" s="3"/>
      <c r="G98" s="3"/>
    </row>
    <row r="99" spans="3:7">
      <c r="C99" s="3"/>
      <c r="D99" s="3"/>
      <c r="E99" s="3"/>
      <c r="F99" s="3"/>
      <c r="G99" s="3"/>
    </row>
    <row r="100" spans="3:7">
      <c r="C100" s="3"/>
      <c r="D100" s="3"/>
      <c r="E100" s="3"/>
      <c r="F100" s="3"/>
      <c r="G100" s="3"/>
    </row>
    <row r="101" spans="3:7">
      <c r="C101" s="3"/>
      <c r="D101" s="3"/>
      <c r="E101" s="3"/>
      <c r="F101" s="3"/>
      <c r="G101" s="3"/>
    </row>
    <row r="102" spans="3:7">
      <c r="C102" s="3"/>
      <c r="D102" s="3"/>
      <c r="E102" s="3"/>
      <c r="F102" s="3"/>
      <c r="G102" s="3"/>
    </row>
    <row r="103" spans="3:7">
      <c r="C103" s="3"/>
      <c r="D103" s="3"/>
      <c r="E103" s="3"/>
      <c r="F103" s="3"/>
      <c r="G103" s="3"/>
    </row>
    <row r="104" spans="3:7">
      <c r="C104" s="3"/>
      <c r="D104" s="3"/>
      <c r="E104" s="3"/>
      <c r="F104" s="3"/>
      <c r="G104" s="3"/>
    </row>
    <row r="105" spans="3:7">
      <c r="C105" s="3"/>
      <c r="D105" s="3"/>
      <c r="E105" s="3"/>
      <c r="F105" s="3"/>
      <c r="G105" s="3"/>
    </row>
    <row r="106" spans="3:7">
      <c r="C106" s="3"/>
      <c r="D106" s="3"/>
      <c r="E106" s="3"/>
      <c r="F106" s="3"/>
      <c r="G106" s="3"/>
    </row>
    <row r="107" spans="3:7">
      <c r="C107" s="3"/>
      <c r="D107" s="3"/>
      <c r="E107" s="3"/>
      <c r="F107" s="3"/>
      <c r="G107" s="3"/>
    </row>
    <row r="108" spans="3:7">
      <c r="C108" s="3"/>
      <c r="D108" s="3"/>
      <c r="E108" s="3"/>
      <c r="F108" s="3"/>
      <c r="G108" s="3"/>
    </row>
    <row r="109" spans="3:7">
      <c r="C109" s="3"/>
      <c r="D109" s="3"/>
      <c r="E109" s="3"/>
      <c r="F109" s="3"/>
      <c r="G109" s="3"/>
    </row>
    <row r="110" spans="3:7">
      <c r="C110" s="3"/>
      <c r="D110" s="3"/>
      <c r="E110" s="3"/>
      <c r="F110" s="3"/>
      <c r="G110" s="3"/>
    </row>
    <row r="111" spans="3:7">
      <c r="C111" s="3"/>
      <c r="D111" s="3"/>
      <c r="E111" s="3"/>
      <c r="F111" s="3"/>
      <c r="G111" s="3"/>
    </row>
    <row r="112" spans="3:7">
      <c r="C112" s="3"/>
      <c r="D112" s="3"/>
      <c r="E112" s="3"/>
      <c r="F112" s="3"/>
      <c r="G112" s="3"/>
    </row>
    <row r="113" spans="3:7">
      <c r="C113" s="3"/>
      <c r="D113" s="3"/>
      <c r="E113" s="3"/>
      <c r="F113" s="3"/>
      <c r="G113" s="3"/>
    </row>
    <row r="114" spans="3:7">
      <c r="C114" s="3"/>
      <c r="D114" s="3"/>
      <c r="E114" s="3"/>
      <c r="F114" s="3"/>
      <c r="G114" s="3"/>
    </row>
    <row r="115" spans="3:7">
      <c r="C115" s="3"/>
      <c r="D115" s="3"/>
      <c r="E115" s="3"/>
      <c r="F115" s="3"/>
      <c r="G115" s="3"/>
    </row>
    <row r="116" spans="3:7">
      <c r="C116" s="3"/>
      <c r="D116" s="3"/>
      <c r="E116" s="3"/>
      <c r="F116" s="3"/>
      <c r="G116" s="3"/>
    </row>
    <row r="117" spans="3:7">
      <c r="C117" s="3"/>
      <c r="D117" s="3"/>
      <c r="E117" s="3"/>
      <c r="F117" s="3"/>
      <c r="G117" s="3"/>
    </row>
    <row r="118" spans="3:7">
      <c r="C118" s="3"/>
      <c r="D118" s="3"/>
      <c r="E118" s="3"/>
      <c r="F118" s="3"/>
      <c r="G118" s="3"/>
    </row>
    <row r="119" spans="3:7">
      <c r="C119" s="3"/>
      <c r="D119" s="3"/>
      <c r="E119" s="3"/>
      <c r="F119" s="3"/>
      <c r="G119" s="3"/>
    </row>
    <row r="120" spans="3:7">
      <c r="C120" s="3"/>
      <c r="D120" s="3"/>
      <c r="E120" s="3"/>
      <c r="F120" s="3"/>
      <c r="G120" s="3"/>
    </row>
    <row r="121" spans="3:7">
      <c r="C121" s="3"/>
      <c r="D121" s="3"/>
      <c r="E121" s="3"/>
      <c r="F121" s="3"/>
      <c r="G121" s="3"/>
    </row>
    <row r="122" spans="3:7">
      <c r="C122" s="3"/>
      <c r="D122" s="3"/>
      <c r="E122" s="3"/>
      <c r="F122" s="3"/>
      <c r="G122" s="3"/>
    </row>
    <row r="123" spans="3:7">
      <c r="C123" s="3"/>
      <c r="D123" s="3"/>
      <c r="E123" s="3"/>
      <c r="F123" s="3"/>
      <c r="G123" s="3"/>
    </row>
    <row r="124" spans="3:7">
      <c r="C124" s="3"/>
      <c r="D124" s="3"/>
      <c r="E124" s="3"/>
      <c r="F124" s="3"/>
      <c r="G124" s="3"/>
    </row>
    <row r="125" spans="3:7">
      <c r="C125" s="3"/>
      <c r="D125" s="3"/>
      <c r="E125" s="3"/>
      <c r="F125" s="3"/>
      <c r="G125" s="3"/>
    </row>
    <row r="126" spans="3:7">
      <c r="C126" s="3"/>
      <c r="D126" s="3"/>
      <c r="E126" s="3"/>
      <c r="F126" s="3"/>
      <c r="G126" s="3"/>
    </row>
    <row r="127" spans="3:7">
      <c r="C127" s="3"/>
      <c r="D127" s="3"/>
      <c r="E127" s="3"/>
      <c r="F127" s="3"/>
      <c r="G127" s="3"/>
    </row>
    <row r="128" spans="3:7">
      <c r="C128" s="3"/>
      <c r="D128" s="3"/>
      <c r="E128" s="3"/>
      <c r="F128" s="3"/>
      <c r="G128" s="3"/>
    </row>
    <row r="129" spans="3:7">
      <c r="C129" s="3"/>
      <c r="D129" s="3"/>
      <c r="E129" s="3"/>
      <c r="F129" s="3"/>
      <c r="G129" s="3"/>
    </row>
    <row r="130" spans="3:7">
      <c r="C130" s="3"/>
      <c r="D130" s="3"/>
      <c r="E130" s="3"/>
      <c r="F130" s="3"/>
      <c r="G130" s="3"/>
    </row>
    <row r="131" spans="3:7">
      <c r="C131" s="3"/>
      <c r="D131" s="3"/>
      <c r="E131" s="3"/>
      <c r="F131" s="3"/>
      <c r="G131" s="3"/>
    </row>
    <row r="132" spans="3:7">
      <c r="C132" s="3"/>
      <c r="D132" s="3"/>
      <c r="E132" s="3"/>
      <c r="F132" s="3"/>
      <c r="G132" s="3"/>
    </row>
    <row r="133" spans="3:7">
      <c r="C133" s="3"/>
      <c r="D133" s="3"/>
      <c r="E133" s="3"/>
      <c r="F133" s="3"/>
      <c r="G133" s="3"/>
    </row>
    <row r="134" spans="3:7">
      <c r="C134" s="3"/>
      <c r="D134" s="3"/>
      <c r="E134" s="3"/>
      <c r="F134" s="3"/>
      <c r="G134" s="3"/>
    </row>
    <row r="135" spans="3:7">
      <c r="C135" s="3"/>
      <c r="D135" s="3"/>
      <c r="E135" s="3"/>
      <c r="F135" s="3"/>
      <c r="G135" s="3"/>
    </row>
    <row r="136" spans="3:7">
      <c r="C136" s="3"/>
      <c r="D136" s="3"/>
      <c r="E136" s="3"/>
      <c r="F136" s="3"/>
      <c r="G136" s="3"/>
    </row>
    <row r="137" spans="3:7">
      <c r="C137" s="3"/>
      <c r="D137" s="3"/>
      <c r="E137" s="3"/>
      <c r="F137" s="3"/>
      <c r="G137" s="3"/>
    </row>
    <row r="138" spans="3:7">
      <c r="C138" s="3"/>
      <c r="D138" s="3"/>
      <c r="E138" s="3"/>
      <c r="F138" s="3"/>
      <c r="G138" s="3"/>
    </row>
    <row r="139" spans="3:7">
      <c r="C139" s="3"/>
      <c r="D139" s="3"/>
      <c r="E139" s="3"/>
      <c r="F139" s="3"/>
      <c r="G139" s="3"/>
    </row>
    <row r="140" spans="3:7">
      <c r="C140" s="3"/>
      <c r="D140" s="3"/>
      <c r="E140" s="3"/>
      <c r="F140" s="3"/>
      <c r="G140" s="3"/>
    </row>
    <row r="141" spans="3:7">
      <c r="C141" s="3"/>
      <c r="D141" s="3"/>
      <c r="E141" s="3"/>
      <c r="F141" s="3"/>
      <c r="G141" s="3"/>
    </row>
    <row r="142" spans="3:7">
      <c r="C142" s="3"/>
      <c r="D142" s="3"/>
      <c r="E142" s="3"/>
      <c r="F142" s="3"/>
      <c r="G142" s="3"/>
    </row>
    <row r="143" spans="3:7">
      <c r="C143" s="3"/>
      <c r="D143" s="3"/>
      <c r="E143" s="3"/>
      <c r="F143" s="3"/>
      <c r="G143" s="3"/>
    </row>
    <row r="144" spans="3:7">
      <c r="C144" s="3"/>
      <c r="D144" s="3"/>
      <c r="E144" s="3"/>
      <c r="F144" s="3"/>
      <c r="G144" s="3"/>
    </row>
    <row r="145" spans="3:7">
      <c r="C145" s="3"/>
      <c r="D145" s="3"/>
      <c r="E145" s="3"/>
      <c r="F145" s="3"/>
      <c r="G145" s="3"/>
    </row>
    <row r="146" spans="3:7">
      <c r="C146" s="3"/>
      <c r="D146" s="3"/>
      <c r="E146" s="3"/>
      <c r="F146" s="3"/>
      <c r="G146" s="3"/>
    </row>
    <row r="147" spans="3:7">
      <c r="C147" s="3"/>
      <c r="D147" s="3"/>
      <c r="E147" s="3"/>
      <c r="F147" s="3"/>
      <c r="G147" s="3"/>
    </row>
    <row r="148" spans="3:7">
      <c r="C148" s="3"/>
      <c r="D148" s="3"/>
      <c r="E148" s="3"/>
      <c r="F148" s="3"/>
      <c r="G148" s="3"/>
    </row>
    <row r="149" spans="3:7">
      <c r="C149" s="3"/>
      <c r="D149" s="3"/>
      <c r="E149" s="3"/>
      <c r="F149" s="3"/>
      <c r="G149" s="3"/>
    </row>
    <row r="150" spans="3:7">
      <c r="C150" s="3"/>
      <c r="D150" s="3"/>
      <c r="E150" s="3"/>
      <c r="F150" s="3"/>
      <c r="G150" s="3"/>
    </row>
    <row r="151" spans="3:7">
      <c r="C151" s="3"/>
      <c r="D151" s="3"/>
      <c r="E151" s="3"/>
      <c r="F151" s="3"/>
      <c r="G151" s="3"/>
    </row>
    <row r="152" spans="3:7">
      <c r="C152" s="3"/>
      <c r="D152" s="3"/>
      <c r="E152" s="3"/>
      <c r="F152" s="3"/>
      <c r="G152" s="3"/>
    </row>
    <row r="153" spans="3:7">
      <c r="C153" s="3"/>
      <c r="D153" s="3"/>
      <c r="E153" s="3"/>
      <c r="F153" s="3"/>
      <c r="G153" s="3"/>
    </row>
    <row r="154" spans="3:7">
      <c r="C154" s="3"/>
      <c r="D154" s="3"/>
      <c r="E154" s="3"/>
      <c r="F154" s="3"/>
      <c r="G154" s="3"/>
    </row>
    <row r="155" spans="3:7">
      <c r="C155" s="3"/>
      <c r="D155" s="3"/>
      <c r="E155" s="3"/>
      <c r="F155" s="3"/>
      <c r="G155" s="3"/>
    </row>
    <row r="156" spans="3:7">
      <c r="C156" s="3"/>
      <c r="D156" s="3"/>
      <c r="E156" s="3"/>
      <c r="F156" s="3"/>
      <c r="G156" s="3"/>
    </row>
  </sheetData>
  <sheetProtection password="D336" sheet="1" objects="1" scenarios="1"/>
  <mergeCells count="61">
    <mergeCell ref="E46:F46"/>
    <mergeCell ref="D14:H14"/>
    <mergeCell ref="D16:H16"/>
    <mergeCell ref="D17:H17"/>
    <mergeCell ref="D15:H15"/>
    <mergeCell ref="A26:F26"/>
    <mergeCell ref="A33:F33"/>
    <mergeCell ref="E41:F41"/>
    <mergeCell ref="A25:F25"/>
    <mergeCell ref="A39:H39"/>
    <mergeCell ref="A38:C38"/>
    <mergeCell ref="A44:H44"/>
    <mergeCell ref="A37:H37"/>
    <mergeCell ref="A43:C43"/>
    <mergeCell ref="I44:I45"/>
    <mergeCell ref="I38:I40"/>
    <mergeCell ref="I34:I37"/>
    <mergeCell ref="A34:F34"/>
    <mergeCell ref="G35:H35"/>
    <mergeCell ref="A54:H54"/>
    <mergeCell ref="A53:H53"/>
    <mergeCell ref="A66:H66"/>
    <mergeCell ref="C59:H59"/>
    <mergeCell ref="A56:H56"/>
    <mergeCell ref="C62:H62"/>
    <mergeCell ref="A52:H52"/>
    <mergeCell ref="C2:H2"/>
    <mergeCell ref="A3:H3"/>
    <mergeCell ref="A4:H4"/>
    <mergeCell ref="D13:H13"/>
    <mergeCell ref="D12:H12"/>
    <mergeCell ref="D5:G5"/>
    <mergeCell ref="D6:G6"/>
    <mergeCell ref="D7:H7"/>
    <mergeCell ref="D9:H9"/>
    <mergeCell ref="D10:H10"/>
    <mergeCell ref="D8:H8"/>
    <mergeCell ref="A51:H51"/>
    <mergeCell ref="A48:H48"/>
    <mergeCell ref="A50:H50"/>
    <mergeCell ref="A49:C49"/>
    <mergeCell ref="C93:G93"/>
    <mergeCell ref="A76:G76"/>
    <mergeCell ref="C71:D71"/>
    <mergeCell ref="A77:G77"/>
    <mergeCell ref="C68:E68"/>
    <mergeCell ref="A79:G79"/>
    <mergeCell ref="A78:G78"/>
    <mergeCell ref="D11:H11"/>
    <mergeCell ref="I19:I22"/>
    <mergeCell ref="A19:H19"/>
    <mergeCell ref="I28:I30"/>
    <mergeCell ref="I31:I33"/>
    <mergeCell ref="A23:H23"/>
    <mergeCell ref="A20:H20"/>
    <mergeCell ref="G28:H28"/>
    <mergeCell ref="A32:F32"/>
    <mergeCell ref="I25:I27"/>
    <mergeCell ref="A30:H30"/>
    <mergeCell ref="A27:F28"/>
    <mergeCell ref="A12:C12"/>
  </mergeCells>
  <conditionalFormatting sqref="C69:F70 C68 F68 C72:F75 C71 E71:F71">
    <cfRule type="expression" dxfId="186" priority="22">
      <formula>OR(#REF!="No",#REF!="")</formula>
    </cfRule>
  </conditionalFormatting>
  <conditionalFormatting sqref="A77:B77">
    <cfRule type="expression" dxfId="185" priority="21">
      <formula>OR($F$68="",$F$68="Stage 2")</formula>
    </cfRule>
  </conditionalFormatting>
  <conditionalFormatting sqref="A78:B78">
    <cfRule type="expression" dxfId="184" priority="20">
      <formula>OR($F$68="",$F$68="Stage 2")</formula>
    </cfRule>
  </conditionalFormatting>
  <conditionalFormatting sqref="C73">
    <cfRule type="expression" dxfId="183" priority="18">
      <formula>$C73="Scheduled Stage 1 Objectives tab"</formula>
    </cfRule>
    <cfRule type="expression" dxfId="182" priority="19">
      <formula>$C73="Scheduled Stage 2 Objectives tab"</formula>
    </cfRule>
  </conditionalFormatting>
  <conditionalFormatting sqref="C74">
    <cfRule type="expression" dxfId="181" priority="17">
      <formula>$C74="Clinical Quality Measures tab"</formula>
    </cfRule>
  </conditionalFormatting>
  <conditionalFormatting sqref="G29">
    <cfRule type="expression" dxfId="180" priority="12" stopIfTrue="1">
      <formula>$G$28="Measure has been met."</formula>
    </cfRule>
    <cfRule type="expression" dxfId="179" priority="13" stopIfTrue="1">
      <formula>$G$28="You do not meet this measure."</formula>
    </cfRule>
  </conditionalFormatting>
  <conditionalFormatting sqref="H41">
    <cfRule type="expression" dxfId="178" priority="11" stopIfTrue="1">
      <formula>$G$27="Error: Percentage greater than 100%"</formula>
    </cfRule>
  </conditionalFormatting>
  <conditionalFormatting sqref="H46">
    <cfRule type="expression" dxfId="177" priority="10" stopIfTrue="1">
      <formula>$G$27="Error: Percentage greater than 100%"</formula>
    </cfRule>
  </conditionalFormatting>
  <conditionalFormatting sqref="D31">
    <cfRule type="expression" dxfId="176" priority="7" stopIfTrue="1">
      <formula>$G$20=""</formula>
    </cfRule>
    <cfRule type="expression" dxfId="175" priority="8" stopIfTrue="1">
      <formula>$G$20="Yes"</formula>
    </cfRule>
    <cfRule type="expression" priority="9" stopIfTrue="1">
      <formula>$G$20="No"</formula>
    </cfRule>
  </conditionalFormatting>
  <conditionalFormatting sqref="E41">
    <cfRule type="expression" dxfId="174" priority="6" stopIfTrue="1">
      <formula>$G$27="Error: Percentage greater than 100%"</formula>
    </cfRule>
  </conditionalFormatting>
  <conditionalFormatting sqref="E46">
    <cfRule type="expression" dxfId="173" priority="5" stopIfTrue="1">
      <formula>$G$27="Error: Percentage greater than 100%"</formula>
    </cfRule>
  </conditionalFormatting>
  <conditionalFormatting sqref="G46">
    <cfRule type="expression" dxfId="172" priority="4" stopIfTrue="1">
      <formula>$G$27="Error: Percentage greater than 100%"</formula>
    </cfRule>
  </conditionalFormatting>
  <conditionalFormatting sqref="G28">
    <cfRule type="expression" dxfId="171" priority="3">
      <formula>$I$40="Exclusion"</formula>
    </cfRule>
  </conditionalFormatting>
  <conditionalFormatting sqref="G35:G36">
    <cfRule type="expression" dxfId="170" priority="2">
      <formula>$I$40="Exclusion"</formula>
    </cfRule>
  </conditionalFormatting>
  <conditionalFormatting sqref="G41">
    <cfRule type="expression" dxfId="169" priority="1" stopIfTrue="1">
      <formula>$G$27="Error: Percentage greater than 100%"</formula>
    </cfRule>
  </conditionalFormatting>
  <dataValidations count="14">
    <dataValidation type="date" allowBlank="1" showInputMessage="1" showErrorMessage="1" error="Please enter a date within the appropriate date range from January 1, 2020 to October 3, 2020." sqref="E46:F46 E41:F41" xr:uid="{00000000-0002-0000-0200-000000000000}">
      <formula1>43831</formula1>
      <formula2>44107</formula2>
    </dataValidation>
    <dataValidation type="date" allowBlank="1" showInputMessage="1" showErrorMessage="1" error="Please enter a date within the appropriate date range from March 31, 2020 to December 31, 2020. " sqref="G46 G41" xr:uid="{00000000-0002-0000-0200-000001000000}">
      <formula1>43831</formula1>
      <formula2>44196</formula2>
    </dataValidation>
    <dataValidation type="custom" operator="equal" allowBlank="1" showInputMessage="1" showErrorMessage="1" sqref="H46" xr:uid="{00000000-0002-0000-0200-000002000000}">
      <formula1>ISNUMBER($I$1)</formula1>
    </dataValidation>
    <dataValidation type="list" allowBlank="1" showInputMessage="1" showErrorMessage="1" errorTitle="Payment Year" error="Please indicate the provider's payment year (2 - 6)" sqref="D10:H10" xr:uid="{00000000-0002-0000-0200-000003000000}">
      <formula1>"2,3,4,5,6"</formula1>
    </dataValidation>
    <dataValidation type="list" allowBlank="1" showInputMessage="1" showErrorMessage="1" sqref="D11:H11" xr:uid="{00000000-0002-0000-0200-000004000000}">
      <formula1>"Modified Stage 2, Stage 3"</formula1>
    </dataValidation>
    <dataValidation type="decimal" allowBlank="1" showInputMessage="1" showErrorMessage="1" error="Percentage greater than 100%" sqref="H27 H34" xr:uid="{00000000-0002-0000-0200-000005000000}">
      <formula1>0</formula1>
      <formula2>1</formula2>
    </dataValidation>
    <dataValidation type="textLength" operator="equal" allowBlank="1" showInputMessage="1" showErrorMessage="1" error="The APN is 6 digits." sqref="D8" xr:uid="{00000000-0002-0000-0200-000006000000}">
      <formula1>6</formula1>
    </dataValidation>
    <dataValidation type="whole" allowBlank="1" showInputMessage="1" showErrorMessage="1" sqref="H25:H26 H32:H33" xr:uid="{00000000-0002-0000-0200-000007000000}">
      <formula1>0</formula1>
      <formula2>1000000</formula2>
    </dataValidation>
    <dataValidation type="textLength" operator="equal" showInputMessage="1" showErrorMessage="1" error="Certification Number must be 15 characters." promptTitle="Please enter your CEHRT Number" sqref="D13" xr:uid="{00000000-0002-0000-0200-000008000000}">
      <formula1>15</formula1>
    </dataValidation>
    <dataValidation type="textLength" operator="equal" allowBlank="1" showInputMessage="1" showErrorMessage="1" error="The NPI is 10 digits." sqref="D9" xr:uid="{00000000-0002-0000-0200-000009000000}">
      <formula1>10</formula1>
    </dataValidation>
    <dataValidation type="date" allowBlank="1" showInputMessage="1" showErrorMessage="1" error="2015 edition of CEHRT must be implemented no later by the first day of the PI reporting period &amp; certified by ONC by the last day of the PI reporting period." sqref="D14:H14" xr:uid="{00000000-0002-0000-0200-00000A000000}">
      <formula1>36526</formula1>
      <formula2>44196</formula2>
    </dataValidation>
    <dataValidation type="date" operator="lessThan" allowBlank="1" showInputMessage="1" showErrorMessage="1" error="EPs attesting to this measure must have implemented bi-directional exchange functionality by the attestation date or 12/31/2020, whichever comes first." sqref="D16:H16" xr:uid="{00000000-0002-0000-0200-00000B000000}">
      <formula1>44197</formula1>
    </dataValidation>
    <dataValidation type="date" allowBlank="1" showInputMessage="1" showErrorMessage="1" error="The SRA must be completed on or after the end of the PI reporting period and no later than December 31, 2020.  Documentation must show date completed." sqref="D15:H15" xr:uid="{00000000-0002-0000-0200-00000C000000}">
      <formula1>43831</formula1>
      <formula2>44196</formula2>
    </dataValidation>
    <dataValidation type="list" allowBlank="1" showInputMessage="1" showErrorMessage="1" sqref="D12:H12" xr:uid="{00000000-0002-0000-0200-00000D000000}">
      <formula1>"Edition 2015, Combination Edition 2011 / 2014 / 2015"</formula1>
    </dataValidation>
  </dataValidations>
  <pageMargins left="0.7" right="0.7" top="0.75" bottom="0.75" header="0.3" footer="0.3"/>
  <pageSetup scale="74" orientation="portrait" r:id="rId1"/>
  <headerFooter>
    <oddFooter>&amp;L&amp;8&amp;A&amp;C&amp;8Page &amp;P of &amp;N</oddFooter>
  </headerFooter>
  <rowBreaks count="1" manualBreakCount="1">
    <brk id="4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X225"/>
  <sheetViews>
    <sheetView showGridLines="0" zoomScaleNormal="100" workbookViewId="0">
      <selection activeCell="A4" sqref="A4:I4"/>
    </sheetView>
  </sheetViews>
  <sheetFormatPr defaultColWidth="8.85546875" defaultRowHeight="14.25"/>
  <cols>
    <col min="1" max="1" width="12.5703125" style="84" customWidth="1"/>
    <col min="2" max="2" width="3.5703125" style="44" customWidth="1"/>
    <col min="3" max="3" width="12.7109375" style="44" customWidth="1"/>
    <col min="4" max="4" width="0.85546875" style="44" customWidth="1"/>
    <col min="5" max="5" width="47.7109375" style="44" customWidth="1"/>
    <col min="6" max="6" width="10.7109375" style="44" customWidth="1"/>
    <col min="7" max="8" width="2.5703125" style="44" customWidth="1"/>
    <col min="9" max="9" width="11.28515625" style="44" customWidth="1"/>
    <col min="10" max="11" width="0.85546875" style="44" customWidth="1"/>
    <col min="12" max="12" width="70.7109375" style="68" customWidth="1"/>
    <col min="13" max="13" width="9.7109375" style="44" customWidth="1"/>
    <col min="14" max="14" width="9.7109375" style="44" hidden="1" customWidth="1"/>
    <col min="15" max="15" width="12" style="44" hidden="1" customWidth="1"/>
    <col min="16" max="16" width="8.85546875" style="44" hidden="1" customWidth="1"/>
    <col min="17" max="17" width="8.85546875" style="44" customWidth="1"/>
    <col min="18" max="18" width="8.85546875" style="44"/>
    <col min="19" max="20" width="8.85546875" style="44" hidden="1" customWidth="1"/>
    <col min="21" max="21" width="4.28515625" style="44" hidden="1" customWidth="1"/>
    <col min="22" max="24" width="8.85546875" style="44" hidden="1" customWidth="1"/>
    <col min="25" max="25" width="8.85546875" style="44" customWidth="1"/>
    <col min="26" max="16384" width="8.85546875" style="44"/>
  </cols>
  <sheetData>
    <row r="1" spans="1:23" s="20" customFormat="1" ht="12.75">
      <c r="A1" s="19"/>
      <c r="B1" s="19"/>
      <c r="C1" s="19"/>
      <c r="D1" s="19"/>
      <c r="E1" s="19"/>
      <c r="F1" s="19"/>
      <c r="G1" s="19"/>
      <c r="H1" s="19"/>
      <c r="I1" s="19"/>
      <c r="J1" s="19"/>
    </row>
    <row r="2" spans="1:23" s="20" customFormat="1" ht="14.25" customHeight="1">
      <c r="A2" s="19"/>
      <c r="B2" s="19"/>
      <c r="C2" s="19"/>
      <c r="D2" s="406" t="s">
        <v>80</v>
      </c>
      <c r="E2" s="406"/>
      <c r="F2" s="406"/>
      <c r="G2" s="406"/>
      <c r="H2" s="406"/>
      <c r="I2" s="406"/>
      <c r="J2" s="154"/>
      <c r="T2" s="20" t="s">
        <v>0</v>
      </c>
      <c r="V2" s="20" t="s">
        <v>81</v>
      </c>
      <c r="W2" s="20" t="s">
        <v>81</v>
      </c>
    </row>
    <row r="3" spans="1:23" s="20" customFormat="1" ht="23.45" customHeight="1">
      <c r="A3" s="19"/>
      <c r="B3" s="19"/>
      <c r="C3" s="19"/>
      <c r="D3" s="19"/>
      <c r="E3" s="19"/>
      <c r="F3" s="19"/>
      <c r="G3" s="19"/>
      <c r="H3" s="19"/>
      <c r="I3" s="19"/>
      <c r="J3" s="19"/>
      <c r="T3" s="20" t="s">
        <v>1</v>
      </c>
      <c r="V3" s="20" t="s">
        <v>82</v>
      </c>
      <c r="W3" s="20" t="s">
        <v>83</v>
      </c>
    </row>
    <row r="4" spans="1:23" s="29" customFormat="1" ht="18.95" customHeight="1">
      <c r="A4" s="407" t="s">
        <v>84</v>
      </c>
      <c r="B4" s="407"/>
      <c r="C4" s="407"/>
      <c r="D4" s="407"/>
      <c r="E4" s="407"/>
      <c r="F4" s="407"/>
      <c r="G4" s="407"/>
      <c r="H4" s="407"/>
      <c r="I4" s="407"/>
      <c r="J4" s="19"/>
      <c r="K4" s="20"/>
      <c r="L4" s="57"/>
      <c r="M4" s="57"/>
      <c r="N4" s="57"/>
      <c r="O4" s="57"/>
    </row>
    <row r="5" spans="1:23" s="29" customFormat="1" ht="24" customHeight="1">
      <c r="A5" s="401" t="s">
        <v>85</v>
      </c>
      <c r="B5" s="401"/>
      <c r="C5" s="401"/>
      <c r="D5" s="403" t="s">
        <v>86</v>
      </c>
      <c r="E5" s="403"/>
      <c r="F5" s="403"/>
      <c r="G5" s="403"/>
      <c r="H5" s="403"/>
      <c r="I5" s="403"/>
      <c r="J5" s="122"/>
      <c r="K5" s="20"/>
      <c r="L5" s="57"/>
      <c r="M5" s="57"/>
      <c r="N5" s="57"/>
      <c r="O5" s="57"/>
    </row>
    <row r="6" spans="1:23" s="29" customFormat="1" ht="24" customHeight="1">
      <c r="A6" s="401" t="s">
        <v>87</v>
      </c>
      <c r="B6" s="401"/>
      <c r="C6" s="401"/>
      <c r="D6" s="408">
        <v>123456</v>
      </c>
      <c r="E6" s="408"/>
      <c r="F6" s="408"/>
      <c r="G6" s="408"/>
      <c r="H6" s="408"/>
      <c r="I6" s="408"/>
      <c r="J6" s="122"/>
      <c r="K6" s="20"/>
      <c r="L6" s="57"/>
      <c r="M6" s="57"/>
      <c r="N6" s="57"/>
      <c r="O6" s="57"/>
    </row>
    <row r="7" spans="1:23" s="29" customFormat="1" ht="24" customHeight="1">
      <c r="A7" s="401" t="s">
        <v>88</v>
      </c>
      <c r="B7" s="401"/>
      <c r="C7" s="401"/>
      <c r="D7" s="402">
        <v>43831</v>
      </c>
      <c r="E7" s="403"/>
      <c r="F7" s="403"/>
      <c r="G7" s="403"/>
      <c r="H7" s="403"/>
      <c r="I7" s="403"/>
      <c r="J7" s="232"/>
      <c r="K7" s="232"/>
      <c r="L7" s="57"/>
      <c r="M7" s="57"/>
      <c r="N7" s="57"/>
      <c r="O7" s="57"/>
    </row>
    <row r="8" spans="1:23" s="29" customFormat="1" ht="24" customHeight="1">
      <c r="A8" s="401" t="s">
        <v>89</v>
      </c>
      <c r="B8" s="401"/>
      <c r="C8" s="401"/>
      <c r="D8" s="402">
        <v>43920</v>
      </c>
      <c r="E8" s="403"/>
      <c r="F8" s="403"/>
      <c r="G8" s="403"/>
      <c r="H8" s="403"/>
      <c r="I8" s="403"/>
      <c r="J8" s="232"/>
      <c r="K8" s="232"/>
      <c r="L8" s="57"/>
      <c r="M8" s="57"/>
      <c r="N8" s="57"/>
      <c r="O8" s="57"/>
    </row>
    <row r="9" spans="1:23" s="27" customFormat="1" ht="54.95" customHeight="1">
      <c r="A9" s="404" t="s">
        <v>90</v>
      </c>
      <c r="B9" s="404"/>
      <c r="C9" s="404"/>
      <c r="D9" s="404"/>
      <c r="E9" s="404"/>
      <c r="F9" s="404"/>
      <c r="G9" s="404"/>
      <c r="H9" s="404"/>
      <c r="I9" s="404"/>
      <c r="J9" s="232"/>
      <c r="K9" s="232"/>
      <c r="L9" s="28"/>
      <c r="M9" s="28"/>
      <c r="N9" s="28"/>
      <c r="O9" s="29"/>
    </row>
    <row r="10" spans="1:23" s="27" customFormat="1" ht="15.75" customHeight="1">
      <c r="A10" s="405" t="s">
        <v>91</v>
      </c>
      <c r="B10" s="405"/>
      <c r="C10" s="405"/>
      <c r="D10" s="405"/>
      <c r="E10" s="405"/>
      <c r="F10" s="405"/>
      <c r="G10" s="405"/>
      <c r="H10" s="405"/>
      <c r="I10" s="405"/>
      <c r="J10" s="232"/>
      <c r="K10" s="232"/>
      <c r="L10" s="25"/>
      <c r="M10" s="25"/>
      <c r="N10" s="25"/>
      <c r="O10" s="29"/>
    </row>
    <row r="11" spans="1:23" s="27" customFormat="1" ht="15">
      <c r="A11" s="409" t="s">
        <v>92</v>
      </c>
      <c r="B11" s="409"/>
      <c r="C11" s="409"/>
      <c r="D11" s="409"/>
      <c r="E11" s="409"/>
      <c r="F11" s="409"/>
      <c r="G11" s="409"/>
      <c r="H11" s="409"/>
      <c r="I11" s="409"/>
      <c r="J11" s="24"/>
      <c r="K11" s="23"/>
      <c r="L11" s="25"/>
      <c r="M11" s="25"/>
      <c r="N11" s="25"/>
      <c r="O11" s="29"/>
    </row>
    <row r="12" spans="1:23" s="27" customFormat="1" ht="15.75" thickBot="1">
      <c r="A12" s="410" t="s">
        <v>93</v>
      </c>
      <c r="B12" s="410"/>
      <c r="C12" s="410"/>
      <c r="D12" s="410"/>
      <c r="E12" s="410"/>
      <c r="F12" s="410"/>
      <c r="G12" s="410"/>
      <c r="H12" s="410"/>
      <c r="I12" s="410"/>
      <c r="J12" s="24"/>
      <c r="K12" s="123"/>
      <c r="L12" s="25"/>
      <c r="M12" s="25"/>
      <c r="N12" s="25"/>
      <c r="O12" s="29"/>
    </row>
    <row r="13" spans="1:23" s="27" customFormat="1" ht="18.95" customHeight="1" thickBot="1">
      <c r="A13" s="411" t="s">
        <v>94</v>
      </c>
      <c r="B13" s="411"/>
      <c r="C13" s="411"/>
      <c r="D13" s="411"/>
      <c r="E13" s="411"/>
      <c r="F13" s="411"/>
      <c r="G13" s="411"/>
      <c r="H13" s="411"/>
      <c r="I13" s="411"/>
      <c r="J13" s="411"/>
      <c r="K13" s="411"/>
      <c r="L13" s="124" t="s">
        <v>95</v>
      </c>
      <c r="M13" s="25"/>
      <c r="N13" s="25"/>
      <c r="O13" s="39"/>
    </row>
    <row r="14" spans="1:23" s="27" customFormat="1" ht="57" customHeight="1">
      <c r="A14" s="412" t="str">
        <f>IF(COUNTIF(A15:A230,"You have completed this objective.")&lt;8,"You have not completed all 8 objectives.","Congratulations. You have completed the 8 objectives. Please complete the Clinical Quality Measures.")</f>
        <v>Congratulations. You have completed the 8 objectives. Please complete the Clinical Quality Measures.</v>
      </c>
      <c r="B14" s="413"/>
      <c r="C14" s="413"/>
      <c r="D14" s="413"/>
      <c r="E14" s="413"/>
      <c r="F14" s="413"/>
      <c r="G14" s="413"/>
      <c r="H14" s="413"/>
      <c r="I14" s="413"/>
      <c r="J14" s="24"/>
      <c r="K14" s="33"/>
      <c r="L14" s="160" t="s">
        <v>96</v>
      </c>
      <c r="M14" s="25"/>
      <c r="N14" s="25"/>
      <c r="O14" s="26"/>
    </row>
    <row r="15" spans="1:23" s="27" customFormat="1" ht="14.45" customHeight="1" thickBot="1">
      <c r="A15" s="35"/>
      <c r="B15" s="36"/>
      <c r="C15" s="30"/>
      <c r="D15" s="30"/>
      <c r="E15" s="30"/>
      <c r="F15" s="30"/>
      <c r="G15" s="30"/>
      <c r="H15" s="30"/>
      <c r="I15" s="30"/>
      <c r="J15" s="30"/>
      <c r="K15" s="31"/>
      <c r="L15" s="125"/>
      <c r="M15" s="25"/>
      <c r="N15" s="25"/>
      <c r="O15" s="37"/>
    </row>
    <row r="16" spans="1:23" s="27" customFormat="1" ht="14.45" customHeight="1">
      <c r="A16" s="126"/>
      <c r="B16" s="127"/>
      <c r="C16" s="46"/>
      <c r="D16" s="46"/>
      <c r="E16" s="46"/>
      <c r="F16" s="46"/>
      <c r="G16" s="46"/>
      <c r="H16" s="46"/>
      <c r="I16" s="46"/>
      <c r="J16" s="46"/>
      <c r="K16" s="128"/>
      <c r="L16" s="129"/>
      <c r="M16" s="25"/>
      <c r="N16" s="25"/>
      <c r="O16" s="39"/>
    </row>
    <row r="17" spans="1:15" s="63" customFormat="1" ht="19.899999999999999" customHeight="1">
      <c r="A17" s="414" t="str">
        <f>IF(O22=1,"You have completed this objective.","")</f>
        <v>You have completed this objective.</v>
      </c>
      <c r="B17" s="182">
        <v>1</v>
      </c>
      <c r="C17" s="415" t="s">
        <v>97</v>
      </c>
      <c r="D17" s="415"/>
      <c r="E17" s="415"/>
      <c r="F17" s="415"/>
      <c r="G17" s="415"/>
      <c r="H17" s="415"/>
      <c r="I17" s="415"/>
      <c r="J17" s="62"/>
      <c r="K17" s="69"/>
      <c r="L17" s="130"/>
      <c r="O17" s="40"/>
    </row>
    <row r="18" spans="1:15" s="70" customFormat="1" ht="40.5" customHeight="1">
      <c r="A18" s="414"/>
      <c r="B18" s="179"/>
      <c r="C18" s="416" t="s">
        <v>98</v>
      </c>
      <c r="D18" s="417"/>
      <c r="E18" s="418" t="s">
        <v>99</v>
      </c>
      <c r="F18" s="418"/>
      <c r="G18" s="418"/>
      <c r="H18" s="418"/>
      <c r="I18" s="418"/>
      <c r="J18" s="67"/>
      <c r="K18" s="419"/>
      <c r="L18" s="131"/>
      <c r="O18" s="41"/>
    </row>
    <row r="19" spans="1:15" s="70" customFormat="1" ht="78.75" customHeight="1">
      <c r="A19" s="414"/>
      <c r="B19" s="179"/>
      <c r="C19" s="416" t="s">
        <v>100</v>
      </c>
      <c r="D19" s="417"/>
      <c r="E19" s="418" t="s">
        <v>101</v>
      </c>
      <c r="F19" s="418"/>
      <c r="G19" s="418"/>
      <c r="H19" s="418"/>
      <c r="I19" s="418"/>
      <c r="J19" s="67"/>
      <c r="K19" s="419"/>
      <c r="L19" s="420" t="s">
        <v>102</v>
      </c>
      <c r="O19" s="41"/>
    </row>
    <row r="20" spans="1:15" s="63" customFormat="1" ht="27" customHeight="1">
      <c r="A20" s="34"/>
      <c r="B20" s="182"/>
      <c r="C20" s="416" t="s">
        <v>103</v>
      </c>
      <c r="D20" s="417"/>
      <c r="E20" s="418" t="s">
        <v>104</v>
      </c>
      <c r="F20" s="418"/>
      <c r="G20" s="418"/>
      <c r="H20" s="418"/>
      <c r="I20" s="418"/>
      <c r="J20" s="67"/>
      <c r="K20" s="419"/>
      <c r="L20" s="420"/>
      <c r="O20" s="40"/>
    </row>
    <row r="21" spans="1:15" s="27" customFormat="1" ht="13.9" customHeight="1">
      <c r="A21" s="38"/>
      <c r="B21" s="183"/>
      <c r="C21" s="161"/>
      <c r="D21" s="161"/>
      <c r="E21" s="161"/>
      <c r="F21" s="161"/>
      <c r="G21" s="161"/>
      <c r="H21" s="161"/>
      <c r="I21" s="161"/>
      <c r="J21" s="24"/>
      <c r="K21" s="419"/>
      <c r="L21" s="130"/>
      <c r="M21" s="25"/>
      <c r="N21" s="25"/>
      <c r="O21" s="26"/>
    </row>
    <row r="22" spans="1:15" s="63" customFormat="1" ht="54.6" customHeight="1">
      <c r="A22" s="34"/>
      <c r="B22" s="182"/>
      <c r="C22" s="421" t="s">
        <v>105</v>
      </c>
      <c r="D22" s="421"/>
      <c r="E22" s="422" t="s">
        <v>106</v>
      </c>
      <c r="F22" s="423"/>
      <c r="G22" s="424"/>
      <c r="H22" s="425" t="s">
        <v>0</v>
      </c>
      <c r="I22" s="426"/>
      <c r="J22" s="62"/>
      <c r="K22" s="419"/>
      <c r="L22" s="132"/>
      <c r="O22" s="40">
        <f>IF(H22="Yes",1,0)</f>
        <v>1</v>
      </c>
    </row>
    <row r="23" spans="1:15" s="63" customFormat="1" ht="15" thickBot="1">
      <c r="A23" s="71"/>
      <c r="B23" s="184"/>
      <c r="C23" s="162"/>
      <c r="D23" s="162"/>
      <c r="E23" s="162"/>
      <c r="F23" s="162"/>
      <c r="G23" s="162"/>
      <c r="H23" s="162"/>
      <c r="I23" s="162"/>
      <c r="J23" s="72"/>
      <c r="K23" s="427"/>
      <c r="L23" s="125"/>
      <c r="O23" s="42"/>
    </row>
    <row r="24" spans="1:15" s="63" customFormat="1" ht="15" customHeight="1">
      <c r="A24" s="73"/>
      <c r="B24" s="163"/>
      <c r="C24" s="163"/>
      <c r="D24" s="163"/>
      <c r="E24" s="163"/>
      <c r="F24" s="163"/>
      <c r="G24" s="163"/>
      <c r="H24" s="163"/>
      <c r="I24" s="163"/>
      <c r="J24" s="74"/>
      <c r="K24" s="75"/>
      <c r="L24" s="133"/>
      <c r="O24" s="43"/>
    </row>
    <row r="25" spans="1:15" s="63" customFormat="1" ht="24" customHeight="1">
      <c r="A25" s="414" t="str">
        <f>IF(O38=1,"You have completed this objective.","")</f>
        <v>You have completed this objective.</v>
      </c>
      <c r="B25" s="182">
        <v>2</v>
      </c>
      <c r="C25" s="415" t="s">
        <v>107</v>
      </c>
      <c r="D25" s="415"/>
      <c r="E25" s="415"/>
      <c r="F25" s="415"/>
      <c r="G25" s="415"/>
      <c r="H25" s="415"/>
      <c r="I25" s="415"/>
      <c r="J25" s="62"/>
      <c r="K25" s="69"/>
      <c r="L25" s="130"/>
      <c r="O25" s="40"/>
    </row>
    <row r="26" spans="1:15" s="63" customFormat="1" ht="21.6" customHeight="1">
      <c r="A26" s="414"/>
      <c r="B26" s="179"/>
      <c r="C26" s="416" t="s">
        <v>108</v>
      </c>
      <c r="D26" s="417"/>
      <c r="E26" s="418" t="s">
        <v>109</v>
      </c>
      <c r="F26" s="418"/>
      <c r="G26" s="418"/>
      <c r="H26" s="418"/>
      <c r="I26" s="418"/>
      <c r="J26" s="80"/>
      <c r="K26" s="69"/>
      <c r="L26" s="130"/>
      <c r="O26" s="40"/>
    </row>
    <row r="27" spans="1:15" s="63" customFormat="1" ht="45.6" customHeight="1">
      <c r="A27" s="414"/>
      <c r="B27" s="179"/>
      <c r="C27" s="416" t="s">
        <v>100</v>
      </c>
      <c r="D27" s="417"/>
      <c r="E27" s="418" t="s">
        <v>110</v>
      </c>
      <c r="F27" s="418"/>
      <c r="G27" s="418"/>
      <c r="H27" s="418"/>
      <c r="I27" s="418"/>
      <c r="J27" s="80"/>
      <c r="K27" s="419"/>
      <c r="L27" s="191" t="s">
        <v>111</v>
      </c>
      <c r="O27" s="40"/>
    </row>
    <row r="28" spans="1:15" s="63" customFormat="1" ht="79.5" customHeight="1">
      <c r="A28" s="34"/>
      <c r="B28" s="182"/>
      <c r="C28" s="416" t="s">
        <v>103</v>
      </c>
      <c r="D28" s="417"/>
      <c r="E28" s="418" t="s">
        <v>112</v>
      </c>
      <c r="F28" s="418"/>
      <c r="G28" s="418"/>
      <c r="H28" s="418"/>
      <c r="I28" s="418"/>
      <c r="J28" s="80"/>
      <c r="K28" s="419"/>
      <c r="L28" s="134"/>
      <c r="O28" s="40"/>
    </row>
    <row r="29" spans="1:15" s="63" customFormat="1" ht="13.9" customHeight="1">
      <c r="A29" s="34"/>
      <c r="B29" s="83"/>
      <c r="C29" s="83"/>
      <c r="D29" s="83"/>
      <c r="E29" s="83"/>
      <c r="F29" s="83"/>
      <c r="G29" s="83"/>
      <c r="H29" s="83"/>
      <c r="I29" s="83"/>
      <c r="J29" s="62"/>
      <c r="K29" s="419"/>
      <c r="L29" s="134"/>
      <c r="O29" s="40"/>
    </row>
    <row r="30" spans="1:15" s="63" customFormat="1" ht="44.1" customHeight="1">
      <c r="A30" s="34"/>
      <c r="B30" s="182"/>
      <c r="C30" s="428" t="s">
        <v>113</v>
      </c>
      <c r="D30" s="429"/>
      <c r="E30" s="429"/>
      <c r="F30" s="429"/>
      <c r="G30" s="430"/>
      <c r="H30" s="431" t="s">
        <v>114</v>
      </c>
      <c r="I30" s="432"/>
      <c r="J30" s="67"/>
      <c r="K30" s="419"/>
      <c r="L30" s="433" t="s">
        <v>115</v>
      </c>
      <c r="N30" s="63" t="str">
        <f>IF($H$30&lt;&gt;"","Valid","Invalid")</f>
        <v>Valid</v>
      </c>
      <c r="O30" s="40"/>
    </row>
    <row r="31" spans="1:15" s="63" customFormat="1">
      <c r="A31" s="34"/>
      <c r="B31" s="83"/>
      <c r="C31" s="83"/>
      <c r="D31" s="83"/>
      <c r="E31" s="83"/>
      <c r="F31" s="83"/>
      <c r="G31" s="83"/>
      <c r="H31" s="83"/>
      <c r="I31" s="83"/>
      <c r="J31" s="62"/>
      <c r="K31" s="419"/>
      <c r="L31" s="433"/>
      <c r="O31" s="40"/>
    </row>
    <row r="32" spans="1:15" s="63" customFormat="1" ht="21.75" customHeight="1">
      <c r="A32" s="34"/>
      <c r="B32" s="83"/>
      <c r="C32" s="428" t="s">
        <v>116</v>
      </c>
      <c r="D32" s="429"/>
      <c r="E32" s="429"/>
      <c r="F32" s="429"/>
      <c r="G32" s="430"/>
      <c r="H32" s="434" t="s">
        <v>81</v>
      </c>
      <c r="I32" s="435"/>
      <c r="J32" s="62"/>
      <c r="K32" s="419"/>
      <c r="L32" s="433"/>
      <c r="N32" s="63" t="str">
        <f>IF(H32="","Incomplete",IF(OR(H32="Measure",H32="exclusion"),"Valid",IF(H32="No","Invalid")))</f>
        <v>Valid</v>
      </c>
      <c r="O32" s="40" t="str">
        <f>IF(AND(N32="Valid",OR(F37="Measure has been met.", H32="Exclusion")),"Yes","No")</f>
        <v>Yes</v>
      </c>
    </row>
    <row r="33" spans="1:15" s="63" customFormat="1">
      <c r="A33" s="34"/>
      <c r="B33" s="83"/>
      <c r="C33" s="174" t="str">
        <f>IF(H32="Exclusion","You do not need to complete this measure","")</f>
        <v/>
      </c>
      <c r="D33" s="83"/>
      <c r="E33" s="83"/>
      <c r="F33" s="83"/>
      <c r="G33" s="83"/>
      <c r="H33" s="83"/>
      <c r="I33" s="83"/>
      <c r="J33" s="62"/>
      <c r="K33" s="69"/>
      <c r="L33" s="130"/>
      <c r="O33" s="40"/>
    </row>
    <row r="34" spans="1:15" s="63" customFormat="1" ht="45.95" customHeight="1">
      <c r="A34" s="34"/>
      <c r="B34" s="83"/>
      <c r="C34" s="436" t="s">
        <v>117</v>
      </c>
      <c r="D34" s="418"/>
      <c r="E34" s="418"/>
      <c r="F34" s="437" t="s">
        <v>39</v>
      </c>
      <c r="G34" s="438"/>
      <c r="H34" s="439">
        <v>67</v>
      </c>
      <c r="I34" s="439"/>
      <c r="J34" s="62"/>
      <c r="K34" s="419"/>
      <c r="L34" s="420" t="s">
        <v>118</v>
      </c>
      <c r="O34" s="40"/>
    </row>
    <row r="35" spans="1:15" s="63" customFormat="1" ht="58.15" customHeight="1">
      <c r="A35" s="34"/>
      <c r="B35" s="83"/>
      <c r="C35" s="436" t="s">
        <v>119</v>
      </c>
      <c r="D35" s="418"/>
      <c r="E35" s="418"/>
      <c r="F35" s="437" t="s">
        <v>41</v>
      </c>
      <c r="G35" s="438"/>
      <c r="H35" s="439">
        <v>100</v>
      </c>
      <c r="I35" s="439"/>
      <c r="J35" s="62"/>
      <c r="K35" s="419"/>
      <c r="L35" s="420"/>
      <c r="O35" s="40"/>
    </row>
    <row r="36" spans="1:15" s="63" customFormat="1" ht="42" customHeight="1">
      <c r="A36" s="34"/>
      <c r="B36" s="83"/>
      <c r="C36" s="418" t="s">
        <v>120</v>
      </c>
      <c r="D36" s="418"/>
      <c r="E36" s="418"/>
      <c r="F36" s="437" t="s">
        <v>43</v>
      </c>
      <c r="G36" s="438"/>
      <c r="H36" s="441">
        <f>IFERROR(IF((H34/H35)&gt;1,"Error! Percentage cannot exceed 100%",H34/H35), "")</f>
        <v>0.67</v>
      </c>
      <c r="I36" s="441"/>
      <c r="J36" s="62"/>
      <c r="K36" s="419"/>
      <c r="L36" s="420"/>
      <c r="O36" s="40"/>
    </row>
    <row r="37" spans="1:15" s="63" customFormat="1" ht="24" customHeight="1">
      <c r="A37" s="34"/>
      <c r="B37" s="83"/>
      <c r="C37" s="178"/>
      <c r="D37" s="178"/>
      <c r="E37" s="178"/>
      <c r="F37" s="442" t="str">
        <f>IFERROR(IF(OR(H34/H35&lt;=0.601,H36="Error! Percentage cannot exceed 100%"), "You do not meet this measure.", "Measure has been met."), "")</f>
        <v>Measure has been met.</v>
      </c>
      <c r="G37" s="443"/>
      <c r="H37" s="443"/>
      <c r="I37" s="444"/>
      <c r="J37" s="62"/>
      <c r="K37" s="419"/>
      <c r="L37" s="420"/>
      <c r="O37" s="40"/>
    </row>
    <row r="38" spans="1:15" s="63" customFormat="1" ht="15" customHeight="1" thickBot="1">
      <c r="A38" s="71"/>
      <c r="B38" s="162"/>
      <c r="C38" s="162"/>
      <c r="D38" s="162"/>
      <c r="E38" s="162"/>
      <c r="F38" s="162"/>
      <c r="G38" s="162"/>
      <c r="H38" s="162"/>
      <c r="I38" s="162"/>
      <c r="J38" s="72"/>
      <c r="K38" s="427"/>
      <c r="L38" s="440"/>
      <c r="O38" s="42">
        <f>IF(AND(O32="Yes",N30="Valid"),1,0)</f>
        <v>1</v>
      </c>
    </row>
    <row r="39" spans="1:15" s="63" customFormat="1">
      <c r="A39" s="73"/>
      <c r="B39" s="185"/>
      <c r="C39" s="163"/>
      <c r="D39" s="163"/>
      <c r="E39" s="163"/>
      <c r="F39" s="163"/>
      <c r="G39" s="163"/>
      <c r="H39" s="163"/>
      <c r="I39" s="163"/>
      <c r="J39" s="74"/>
      <c r="K39" s="75"/>
      <c r="L39" s="133"/>
      <c r="O39" s="43"/>
    </row>
    <row r="40" spans="1:15" s="63" customFormat="1" ht="23.45" customHeight="1">
      <c r="A40" s="414" t="str">
        <f>IF(O62=1,"You have completed this objective.","")</f>
        <v>You have completed this objective.</v>
      </c>
      <c r="B40" s="182">
        <v>3</v>
      </c>
      <c r="C40" s="164" t="s">
        <v>121</v>
      </c>
      <c r="D40" s="165"/>
      <c r="E40" s="165"/>
      <c r="F40" s="165"/>
      <c r="G40" s="165"/>
      <c r="H40" s="165"/>
      <c r="I40" s="166"/>
      <c r="J40" s="62"/>
      <c r="K40" s="69"/>
      <c r="L40" s="130"/>
      <c r="O40" s="40"/>
    </row>
    <row r="41" spans="1:15" s="70" customFormat="1" ht="26.25" customHeight="1">
      <c r="A41" s="414"/>
      <c r="B41" s="179"/>
      <c r="C41" s="416" t="s">
        <v>98</v>
      </c>
      <c r="D41" s="417"/>
      <c r="E41" s="418" t="s">
        <v>122</v>
      </c>
      <c r="F41" s="418"/>
      <c r="G41" s="418"/>
      <c r="H41" s="418"/>
      <c r="I41" s="418"/>
      <c r="J41" s="67"/>
      <c r="K41" s="419"/>
      <c r="L41" s="130"/>
      <c r="O41" s="41"/>
    </row>
    <row r="42" spans="1:15" s="70" customFormat="1" ht="65.25" customHeight="1">
      <c r="A42" s="414"/>
      <c r="B42" s="179"/>
      <c r="C42" s="416" t="s">
        <v>123</v>
      </c>
      <c r="D42" s="417"/>
      <c r="E42" s="445" t="s">
        <v>124</v>
      </c>
      <c r="F42" s="418"/>
      <c r="G42" s="418"/>
      <c r="H42" s="418"/>
      <c r="I42" s="418"/>
      <c r="J42" s="67"/>
      <c r="K42" s="419"/>
      <c r="L42" s="420" t="s">
        <v>125</v>
      </c>
      <c r="O42" s="41"/>
    </row>
    <row r="43" spans="1:15" s="63" customFormat="1" ht="19.5" customHeight="1">
      <c r="A43" s="34"/>
      <c r="B43" s="182"/>
      <c r="C43" s="416" t="s">
        <v>103</v>
      </c>
      <c r="D43" s="417"/>
      <c r="E43" s="418" t="s">
        <v>104</v>
      </c>
      <c r="F43" s="418"/>
      <c r="G43" s="418"/>
      <c r="H43" s="418"/>
      <c r="I43" s="418"/>
      <c r="J43" s="67"/>
      <c r="K43" s="419"/>
      <c r="L43" s="420"/>
      <c r="O43" s="40"/>
    </row>
    <row r="44" spans="1:15" s="63" customFormat="1" ht="13.9" customHeight="1">
      <c r="A44" s="34"/>
      <c r="B44" s="182"/>
      <c r="C44" s="83"/>
      <c r="D44" s="83"/>
      <c r="E44" s="83"/>
      <c r="F44" s="83"/>
      <c r="G44" s="83"/>
      <c r="H44" s="83"/>
      <c r="I44" s="83"/>
      <c r="J44" s="62"/>
      <c r="K44" s="419"/>
      <c r="L44" s="420"/>
      <c r="O44" s="40"/>
    </row>
    <row r="45" spans="1:15" s="63" customFormat="1" ht="21" customHeight="1">
      <c r="A45" s="34"/>
      <c r="B45" s="182"/>
      <c r="C45" s="456" t="s">
        <v>126</v>
      </c>
      <c r="D45" s="456"/>
      <c r="E45" s="456"/>
      <c r="F45" s="456"/>
      <c r="G45" s="456"/>
      <c r="H45" s="434" t="s">
        <v>0</v>
      </c>
      <c r="I45" s="435"/>
      <c r="J45" s="62"/>
      <c r="K45" s="419"/>
      <c r="L45" s="420"/>
      <c r="O45" s="40" t="str">
        <f>IF(H45="Yes","Yes","No")</f>
        <v>Yes</v>
      </c>
    </row>
    <row r="46" spans="1:15" s="63" customFormat="1" ht="21" customHeight="1">
      <c r="A46" s="34"/>
      <c r="B46" s="182"/>
      <c r="C46" s="180"/>
      <c r="D46" s="180"/>
      <c r="E46" s="180"/>
      <c r="F46" s="180"/>
      <c r="G46" s="180"/>
      <c r="H46" s="264"/>
      <c r="I46" s="83"/>
      <c r="J46" s="62"/>
      <c r="K46" s="419"/>
      <c r="L46" s="420"/>
      <c r="O46" s="40"/>
    </row>
    <row r="47" spans="1:15" s="63" customFormat="1" ht="44.25" customHeight="1">
      <c r="A47" s="301" t="s">
        <v>127</v>
      </c>
      <c r="B47" s="450" t="s">
        <v>128</v>
      </c>
      <c r="C47" s="451"/>
      <c r="D47" s="451"/>
      <c r="E47" s="452"/>
      <c r="F47" s="446" t="s">
        <v>129</v>
      </c>
      <c r="G47" s="446"/>
      <c r="H47" s="446"/>
      <c r="I47" s="446"/>
      <c r="J47" s="446"/>
      <c r="K47" s="419"/>
      <c r="L47" s="420"/>
      <c r="N47" s="63" t="str">
        <f t="shared" ref="N47:N56" si="0">IF(F47&lt;&gt;"","Valid","Invalid")</f>
        <v>Valid</v>
      </c>
      <c r="O47" s="40"/>
    </row>
    <row r="48" spans="1:15" s="63" customFormat="1" ht="44.25" customHeight="1">
      <c r="A48" s="302"/>
      <c r="B48" s="447" t="s">
        <v>130</v>
      </c>
      <c r="C48" s="448"/>
      <c r="D48" s="448"/>
      <c r="E48" s="449"/>
      <c r="F48" s="446" t="s">
        <v>131</v>
      </c>
      <c r="G48" s="446"/>
      <c r="H48" s="446"/>
      <c r="I48" s="446"/>
      <c r="J48" s="446"/>
      <c r="K48" s="419"/>
      <c r="L48" s="420"/>
      <c r="N48" s="63" t="str">
        <f t="shared" si="0"/>
        <v>Valid</v>
      </c>
      <c r="O48" s="40"/>
    </row>
    <row r="49" spans="1:15" s="63" customFormat="1" ht="44.25" customHeight="1">
      <c r="A49" s="301" t="s">
        <v>132</v>
      </c>
      <c r="B49" s="450" t="s">
        <v>128</v>
      </c>
      <c r="C49" s="451"/>
      <c r="D49" s="451"/>
      <c r="E49" s="452"/>
      <c r="F49" s="446" t="s">
        <v>133</v>
      </c>
      <c r="G49" s="446"/>
      <c r="H49" s="446"/>
      <c r="I49" s="446"/>
      <c r="J49" s="446"/>
      <c r="K49" s="419"/>
      <c r="L49" s="420"/>
      <c r="N49" s="63" t="str">
        <f t="shared" si="0"/>
        <v>Valid</v>
      </c>
      <c r="O49" s="40"/>
    </row>
    <row r="50" spans="1:15" s="63" customFormat="1" ht="44.25" customHeight="1">
      <c r="A50" s="302"/>
      <c r="B50" s="447" t="s">
        <v>130</v>
      </c>
      <c r="C50" s="448"/>
      <c r="D50" s="448"/>
      <c r="E50" s="449"/>
      <c r="F50" s="446" t="s">
        <v>134</v>
      </c>
      <c r="G50" s="446"/>
      <c r="H50" s="446"/>
      <c r="I50" s="446"/>
      <c r="J50" s="446"/>
      <c r="K50" s="419"/>
      <c r="L50" s="420"/>
      <c r="N50" s="63" t="str">
        <f t="shared" si="0"/>
        <v>Valid</v>
      </c>
      <c r="O50" s="40"/>
    </row>
    <row r="51" spans="1:15" s="63" customFormat="1" ht="44.25" customHeight="1">
      <c r="A51" s="301" t="s">
        <v>135</v>
      </c>
      <c r="B51" s="450" t="s">
        <v>128</v>
      </c>
      <c r="C51" s="451"/>
      <c r="D51" s="451"/>
      <c r="E51" s="452"/>
      <c r="F51" s="446" t="s">
        <v>136</v>
      </c>
      <c r="G51" s="446"/>
      <c r="H51" s="446"/>
      <c r="I51" s="446"/>
      <c r="J51" s="446"/>
      <c r="K51" s="419"/>
      <c r="L51" s="420"/>
      <c r="N51" s="63" t="str">
        <f t="shared" si="0"/>
        <v>Valid</v>
      </c>
      <c r="O51" s="40"/>
    </row>
    <row r="52" spans="1:15" s="63" customFormat="1" ht="44.25" customHeight="1">
      <c r="A52" s="302"/>
      <c r="B52" s="447" t="s">
        <v>130</v>
      </c>
      <c r="C52" s="448"/>
      <c r="D52" s="448"/>
      <c r="E52" s="449"/>
      <c r="F52" s="446" t="s">
        <v>137</v>
      </c>
      <c r="G52" s="446"/>
      <c r="H52" s="446"/>
      <c r="I52" s="446"/>
      <c r="J52" s="446"/>
      <c r="K52" s="419"/>
      <c r="L52" s="420"/>
      <c r="N52" s="63" t="str">
        <f t="shared" si="0"/>
        <v>Valid</v>
      </c>
      <c r="O52" s="40"/>
    </row>
    <row r="53" spans="1:15" s="63" customFormat="1" ht="44.25" customHeight="1">
      <c r="A53" s="301" t="s">
        <v>138</v>
      </c>
      <c r="B53" s="450" t="s">
        <v>128</v>
      </c>
      <c r="C53" s="451"/>
      <c r="D53" s="451"/>
      <c r="E53" s="452"/>
      <c r="F53" s="446" t="s">
        <v>139</v>
      </c>
      <c r="G53" s="446"/>
      <c r="H53" s="446"/>
      <c r="I53" s="446"/>
      <c r="J53" s="446"/>
      <c r="K53" s="419"/>
      <c r="L53" s="420"/>
      <c r="N53" s="63" t="str">
        <f t="shared" si="0"/>
        <v>Valid</v>
      </c>
      <c r="O53" s="40"/>
    </row>
    <row r="54" spans="1:15" s="63" customFormat="1" ht="44.25" customHeight="1">
      <c r="A54" s="302"/>
      <c r="B54" s="447" t="s">
        <v>130</v>
      </c>
      <c r="C54" s="448"/>
      <c r="D54" s="448"/>
      <c r="E54" s="449"/>
      <c r="F54" s="446" t="s">
        <v>140</v>
      </c>
      <c r="G54" s="446"/>
      <c r="H54" s="446"/>
      <c r="I54" s="446"/>
      <c r="J54" s="446"/>
      <c r="K54" s="419"/>
      <c r="L54" s="420"/>
      <c r="N54" s="63" t="str">
        <f t="shared" si="0"/>
        <v>Valid</v>
      </c>
      <c r="O54" s="40"/>
    </row>
    <row r="55" spans="1:15" s="63" customFormat="1" ht="44.25" customHeight="1">
      <c r="A55" s="301" t="s">
        <v>141</v>
      </c>
      <c r="B55" s="450" t="s">
        <v>128</v>
      </c>
      <c r="C55" s="451"/>
      <c r="D55" s="451"/>
      <c r="E55" s="452"/>
      <c r="F55" s="446" t="s">
        <v>142</v>
      </c>
      <c r="G55" s="446"/>
      <c r="H55" s="446"/>
      <c r="I55" s="446"/>
      <c r="J55" s="446"/>
      <c r="K55" s="419"/>
      <c r="L55" s="420"/>
      <c r="N55" s="63" t="str">
        <f t="shared" si="0"/>
        <v>Valid</v>
      </c>
      <c r="O55" s="40"/>
    </row>
    <row r="56" spans="1:15" s="63" customFormat="1" ht="44.25" customHeight="1">
      <c r="A56" s="303"/>
      <c r="B56" s="453" t="s">
        <v>130</v>
      </c>
      <c r="C56" s="454"/>
      <c r="D56" s="454"/>
      <c r="E56" s="455"/>
      <c r="F56" s="446" t="s">
        <v>143</v>
      </c>
      <c r="G56" s="446"/>
      <c r="H56" s="446"/>
      <c r="I56" s="446"/>
      <c r="J56" s="446"/>
      <c r="K56" s="419"/>
      <c r="L56" s="420"/>
      <c r="N56" s="63" t="str">
        <f t="shared" si="0"/>
        <v>Valid</v>
      </c>
      <c r="O56" s="40"/>
    </row>
    <row r="57" spans="1:15" s="63" customFormat="1" ht="13.5" customHeight="1">
      <c r="A57" s="34"/>
      <c r="B57" s="182"/>
      <c r="C57" s="180"/>
      <c r="D57" s="180"/>
      <c r="E57" s="180"/>
      <c r="F57" s="180"/>
      <c r="G57" s="180"/>
      <c r="H57" s="264"/>
      <c r="I57" s="264"/>
      <c r="J57" s="62"/>
      <c r="K57" s="419"/>
      <c r="L57" s="420"/>
      <c r="O57" s="40" t="str">
        <f>IF(AND(N47="Valid",N48="Valid",N49="Valid",N50="Valid",N51="Valid",N52="Valid",N53="Valid",N54="Valid",N55="Valid",N56="Valid"),"Yes","No")</f>
        <v>Yes</v>
      </c>
    </row>
    <row r="58" spans="1:15" s="63" customFormat="1">
      <c r="A58" s="34"/>
      <c r="B58" s="182"/>
      <c r="C58" s="83"/>
      <c r="D58" s="83"/>
      <c r="E58" s="83"/>
      <c r="F58" s="83"/>
      <c r="G58" s="83"/>
      <c r="H58" s="83"/>
      <c r="I58" s="83"/>
      <c r="J58" s="62"/>
      <c r="K58" s="419"/>
      <c r="L58" s="420"/>
      <c r="O58" s="40"/>
    </row>
    <row r="59" spans="1:15" s="70" customFormat="1" ht="36" customHeight="1">
      <c r="A59" s="76"/>
      <c r="B59" s="179"/>
      <c r="C59" s="416" t="s">
        <v>144</v>
      </c>
      <c r="D59" s="417"/>
      <c r="E59" s="418" t="s">
        <v>145</v>
      </c>
      <c r="F59" s="418"/>
      <c r="G59" s="418"/>
      <c r="H59" s="418"/>
      <c r="I59" s="418"/>
      <c r="J59" s="67"/>
      <c r="K59" s="419"/>
      <c r="L59" s="420"/>
      <c r="O59" s="41"/>
    </row>
    <row r="60" spans="1:15" s="63" customFormat="1" ht="27" customHeight="1">
      <c r="A60" s="34"/>
      <c r="B60" s="182"/>
      <c r="C60" s="416" t="s">
        <v>103</v>
      </c>
      <c r="D60" s="417"/>
      <c r="E60" s="418" t="s">
        <v>146</v>
      </c>
      <c r="F60" s="418"/>
      <c r="G60" s="418"/>
      <c r="H60" s="418"/>
      <c r="I60" s="418"/>
      <c r="J60" s="67"/>
      <c r="K60" s="320"/>
      <c r="L60" s="420"/>
      <c r="O60" s="40" t="str">
        <f>IF(OR(H62="Exclusion",H62="Measure"),"Yes","No")</f>
        <v>Yes</v>
      </c>
    </row>
    <row r="61" spans="1:15" s="63" customFormat="1" ht="18" customHeight="1">
      <c r="A61" s="34"/>
      <c r="B61" s="182"/>
      <c r="C61" s="167"/>
      <c r="D61" s="167"/>
      <c r="E61" s="167"/>
      <c r="F61" s="83"/>
      <c r="G61" s="83"/>
      <c r="H61" s="83"/>
      <c r="I61" s="83"/>
      <c r="J61" s="62"/>
      <c r="K61" s="419"/>
      <c r="L61" s="323"/>
      <c r="O61" s="40"/>
    </row>
    <row r="62" spans="1:15" s="63" customFormat="1" ht="24" customHeight="1">
      <c r="A62" s="34"/>
      <c r="B62" s="182"/>
      <c r="C62" s="456" t="s">
        <v>116</v>
      </c>
      <c r="D62" s="456"/>
      <c r="E62" s="456"/>
      <c r="F62" s="456"/>
      <c r="G62" s="456"/>
      <c r="H62" s="434" t="s">
        <v>81</v>
      </c>
      <c r="I62" s="435"/>
      <c r="J62" s="62"/>
      <c r="K62" s="419"/>
      <c r="L62" s="420" t="s">
        <v>115</v>
      </c>
      <c r="O62" s="40">
        <f>IF(AND(O45="Yes",O60="Yes",O57="Yes"),1,0)</f>
        <v>1</v>
      </c>
    </row>
    <row r="63" spans="1:15" s="63" customFormat="1" ht="20.25" customHeight="1" thickBot="1">
      <c r="A63" s="71"/>
      <c r="B63" s="184"/>
      <c r="C63" s="162"/>
      <c r="D63" s="168"/>
      <c r="E63" s="169"/>
      <c r="F63" s="169"/>
      <c r="G63" s="169"/>
      <c r="H63" s="169"/>
      <c r="I63" s="169"/>
      <c r="J63" s="77"/>
      <c r="K63" s="78"/>
      <c r="L63" s="440"/>
      <c r="O63" s="42"/>
    </row>
    <row r="64" spans="1:15" s="63" customFormat="1" ht="14.45" customHeight="1">
      <c r="A64" s="73"/>
      <c r="B64" s="185"/>
      <c r="C64" s="163"/>
      <c r="D64" s="170"/>
      <c r="E64" s="171"/>
      <c r="F64" s="171"/>
      <c r="G64" s="171"/>
      <c r="H64" s="171"/>
      <c r="I64" s="171"/>
      <c r="J64" s="79"/>
      <c r="K64" s="192"/>
      <c r="L64" s="194"/>
      <c r="O64" s="43"/>
    </row>
    <row r="65" spans="1:15" s="63" customFormat="1" ht="22.15" customHeight="1">
      <c r="A65" s="414" t="str">
        <f>IF(O77+O88+O99=3,"You have completed this objective.","")</f>
        <v>You have completed this objective.</v>
      </c>
      <c r="B65" s="182">
        <v>4</v>
      </c>
      <c r="C65" s="415" t="s">
        <v>147</v>
      </c>
      <c r="D65" s="415"/>
      <c r="E65" s="415"/>
      <c r="F65" s="415"/>
      <c r="G65" s="415"/>
      <c r="H65" s="415"/>
      <c r="I65" s="415"/>
      <c r="J65" s="62"/>
      <c r="K65" s="62"/>
      <c r="L65" s="191"/>
      <c r="O65" s="40"/>
    </row>
    <row r="66" spans="1:15" s="70" customFormat="1" ht="66" customHeight="1">
      <c r="A66" s="414"/>
      <c r="B66" s="179"/>
      <c r="C66" s="416" t="s">
        <v>98</v>
      </c>
      <c r="D66" s="417"/>
      <c r="E66" s="418" t="s">
        <v>148</v>
      </c>
      <c r="F66" s="418"/>
      <c r="G66" s="418"/>
      <c r="H66" s="418"/>
      <c r="I66" s="418"/>
      <c r="J66" s="80"/>
      <c r="K66" s="193"/>
      <c r="L66" s="195"/>
      <c r="O66" s="41"/>
    </row>
    <row r="67" spans="1:15" s="70" customFormat="1" ht="28.5">
      <c r="A67" s="414"/>
      <c r="B67" s="179"/>
      <c r="C67" s="416" t="s">
        <v>123</v>
      </c>
      <c r="D67" s="417"/>
      <c r="E67" s="418" t="s">
        <v>149</v>
      </c>
      <c r="F67" s="418"/>
      <c r="G67" s="418"/>
      <c r="H67" s="418"/>
      <c r="I67" s="418"/>
      <c r="J67" s="80"/>
      <c r="K67" s="193"/>
      <c r="L67" s="191" t="s">
        <v>111</v>
      </c>
      <c r="O67" s="41"/>
    </row>
    <row r="68" spans="1:15" s="63" customFormat="1" ht="22.7" customHeight="1">
      <c r="A68" s="34"/>
      <c r="B68" s="182"/>
      <c r="C68" s="416" t="s">
        <v>103</v>
      </c>
      <c r="D68" s="417"/>
      <c r="E68" s="418" t="s">
        <v>150</v>
      </c>
      <c r="F68" s="418"/>
      <c r="G68" s="418"/>
      <c r="H68" s="418"/>
      <c r="I68" s="418"/>
      <c r="J68" s="67"/>
      <c r="K68" s="62"/>
      <c r="L68" s="191"/>
      <c r="O68" s="40"/>
    </row>
    <row r="69" spans="1:15" s="63" customFormat="1">
      <c r="A69" s="34"/>
      <c r="B69" s="182"/>
      <c r="C69" s="83"/>
      <c r="D69" s="172"/>
      <c r="E69" s="173"/>
      <c r="F69" s="173"/>
      <c r="G69" s="173"/>
      <c r="H69" s="173"/>
      <c r="I69" s="173"/>
      <c r="J69" s="67"/>
      <c r="K69" s="62"/>
      <c r="L69" s="195"/>
      <c r="O69" s="40"/>
    </row>
    <row r="70" spans="1:15" s="63" customFormat="1" ht="15.6" hidden="1" customHeight="1">
      <c r="A70" s="34"/>
      <c r="B70" s="182"/>
      <c r="C70" s="457" t="s">
        <v>151</v>
      </c>
      <c r="D70" s="458"/>
      <c r="E70" s="458"/>
      <c r="F70" s="458"/>
      <c r="G70" s="459"/>
      <c r="H70" s="422" t="s">
        <v>1</v>
      </c>
      <c r="I70" s="424"/>
      <c r="J70" s="67"/>
      <c r="K70" s="62"/>
      <c r="L70" s="195"/>
      <c r="O70" s="40"/>
    </row>
    <row r="71" spans="1:15" s="63" customFormat="1" ht="39" customHeight="1">
      <c r="A71" s="34"/>
      <c r="B71" s="182"/>
      <c r="C71" s="428" t="s">
        <v>113</v>
      </c>
      <c r="D71" s="429"/>
      <c r="E71" s="429"/>
      <c r="F71" s="429"/>
      <c r="G71" s="430"/>
      <c r="H71" s="431" t="s">
        <v>114</v>
      </c>
      <c r="I71" s="432"/>
      <c r="J71" s="67"/>
      <c r="K71" s="62"/>
      <c r="L71" s="321"/>
      <c r="O71" s="40"/>
    </row>
    <row r="72" spans="1:15" s="63" customFormat="1" ht="15" customHeight="1">
      <c r="A72" s="34"/>
      <c r="B72" s="182"/>
      <c r="C72" s="174"/>
      <c r="D72" s="83"/>
      <c r="E72" s="83"/>
      <c r="F72" s="83"/>
      <c r="G72" s="83"/>
      <c r="H72" s="83"/>
      <c r="I72" s="83"/>
      <c r="J72" s="62"/>
      <c r="K72" s="460"/>
      <c r="L72" s="196"/>
      <c r="O72" s="40"/>
    </row>
    <row r="73" spans="1:15" s="63" customFormat="1" ht="21.75" customHeight="1">
      <c r="A73" s="34"/>
      <c r="B73" s="182"/>
      <c r="C73" s="421" t="s">
        <v>152</v>
      </c>
      <c r="D73" s="421"/>
      <c r="E73" s="421"/>
      <c r="F73" s="421"/>
      <c r="G73" s="421"/>
      <c r="H73" s="461" t="s">
        <v>81</v>
      </c>
      <c r="I73" s="462"/>
      <c r="J73" s="62"/>
      <c r="K73" s="460"/>
      <c r="L73" s="463" t="s">
        <v>115</v>
      </c>
      <c r="O73" s="40"/>
    </row>
    <row r="74" spans="1:15" s="63" customFormat="1" ht="19.5" customHeight="1">
      <c r="A74" s="34"/>
      <c r="B74" s="182"/>
      <c r="C74" s="174" t="str">
        <f>IF(H73="Exclusion", "You do not need to complete this measure","")</f>
        <v/>
      </c>
      <c r="D74" s="83"/>
      <c r="E74" s="83"/>
      <c r="F74" s="83"/>
      <c r="G74" s="83"/>
      <c r="H74" s="83"/>
      <c r="I74" s="83"/>
      <c r="J74" s="62"/>
      <c r="K74" s="460"/>
      <c r="L74" s="463"/>
      <c r="O74" s="40"/>
    </row>
    <row r="75" spans="1:15" s="63" customFormat="1" ht="48" customHeight="1">
      <c r="A75" s="34"/>
      <c r="B75" s="182"/>
      <c r="C75" s="422" t="s">
        <v>153</v>
      </c>
      <c r="D75" s="423"/>
      <c r="E75" s="424"/>
      <c r="F75" s="464" t="s">
        <v>39</v>
      </c>
      <c r="G75" s="464"/>
      <c r="H75" s="465">
        <v>64</v>
      </c>
      <c r="I75" s="465"/>
      <c r="J75" s="62"/>
      <c r="K75" s="460"/>
      <c r="L75" s="196"/>
      <c r="O75" s="40"/>
    </row>
    <row r="76" spans="1:15" s="63" customFormat="1" ht="48" customHeight="1">
      <c r="A76" s="34"/>
      <c r="B76" s="182"/>
      <c r="C76" s="422" t="s">
        <v>154</v>
      </c>
      <c r="D76" s="423"/>
      <c r="E76" s="424"/>
      <c r="F76" s="464" t="s">
        <v>41</v>
      </c>
      <c r="G76" s="464"/>
      <c r="H76" s="465">
        <v>100</v>
      </c>
      <c r="I76" s="465"/>
      <c r="J76" s="62"/>
      <c r="K76" s="460"/>
      <c r="L76" s="196" t="s">
        <v>155</v>
      </c>
      <c r="O76" s="40"/>
    </row>
    <row r="77" spans="1:15" s="63" customFormat="1" ht="48" customHeight="1">
      <c r="A77" s="34"/>
      <c r="B77" s="182"/>
      <c r="C77" s="466" t="s">
        <v>120</v>
      </c>
      <c r="D77" s="467"/>
      <c r="E77" s="468"/>
      <c r="F77" s="464" t="s">
        <v>43</v>
      </c>
      <c r="G77" s="464"/>
      <c r="H77" s="441">
        <f>IFERROR(IF((H75/H76)&gt;1,"Error! Percentage cannot exceed 100%",H75/H76), "")</f>
        <v>0.64</v>
      </c>
      <c r="I77" s="441"/>
      <c r="J77" s="62"/>
      <c r="K77" s="62"/>
      <c r="L77" s="195"/>
      <c r="O77" s="40">
        <f>IF(OR(F78="Measure has been met.",H73="Exclusion"),1,0)</f>
        <v>1</v>
      </c>
    </row>
    <row r="78" spans="1:15" s="63" customFormat="1" ht="24" customHeight="1">
      <c r="A78" s="34"/>
      <c r="B78" s="182"/>
      <c r="C78" s="175"/>
      <c r="D78" s="83"/>
      <c r="E78" s="83"/>
      <c r="F78" s="442" t="str">
        <f>IFERROR(IF(OR(H75/H76&lt;=0.601,H77="Error! Percentage cannot exceed 100%"),"You do not meet this measure.","Measure has been met."), "")</f>
        <v>Measure has been met.</v>
      </c>
      <c r="G78" s="443"/>
      <c r="H78" s="443"/>
      <c r="I78" s="444"/>
      <c r="J78" s="62"/>
      <c r="K78" s="62"/>
      <c r="L78" s="195"/>
      <c r="O78" s="40"/>
    </row>
    <row r="79" spans="1:15" s="63" customFormat="1">
      <c r="A79" s="34"/>
      <c r="B79" s="182"/>
      <c r="C79" s="83"/>
      <c r="D79" s="83"/>
      <c r="E79" s="83"/>
      <c r="F79" s="83"/>
      <c r="G79" s="83"/>
      <c r="H79" s="83"/>
      <c r="I79" s="83"/>
      <c r="J79" s="62"/>
      <c r="K79" s="62"/>
      <c r="L79" s="195"/>
      <c r="O79" s="40"/>
    </row>
    <row r="80" spans="1:15" s="63" customFormat="1" ht="15.75" customHeight="1">
      <c r="A80" s="34"/>
      <c r="B80" s="182"/>
      <c r="J80" s="62"/>
      <c r="K80" s="62"/>
      <c r="L80" s="195"/>
      <c r="O80" s="40"/>
    </row>
    <row r="81" spans="1:15" s="63" customFormat="1" ht="38.25" customHeight="1">
      <c r="A81" s="34"/>
      <c r="B81" s="182"/>
      <c r="C81" s="416" t="s">
        <v>144</v>
      </c>
      <c r="D81" s="417"/>
      <c r="E81" s="418" t="s">
        <v>156</v>
      </c>
      <c r="F81" s="418"/>
      <c r="G81" s="418"/>
      <c r="H81" s="418"/>
      <c r="I81" s="418"/>
      <c r="J81" s="62"/>
      <c r="K81" s="62"/>
      <c r="L81" s="321" t="s">
        <v>111</v>
      </c>
      <c r="O81" s="40"/>
    </row>
    <row r="82" spans="1:15" s="63" customFormat="1" ht="24" customHeight="1">
      <c r="A82" s="34"/>
      <c r="B82" s="182"/>
      <c r="C82" s="416" t="s">
        <v>103</v>
      </c>
      <c r="D82" s="417"/>
      <c r="E82" s="418" t="s">
        <v>157</v>
      </c>
      <c r="F82" s="418"/>
      <c r="G82" s="418"/>
      <c r="H82" s="418"/>
      <c r="I82" s="418"/>
      <c r="J82" s="62"/>
      <c r="K82" s="62"/>
      <c r="L82" s="195"/>
      <c r="O82" s="40"/>
    </row>
    <row r="83" spans="1:15" s="63" customFormat="1" ht="21" customHeight="1">
      <c r="A83" s="34"/>
      <c r="B83" s="182"/>
      <c r="C83" s="221"/>
      <c r="D83" s="221"/>
      <c r="E83" s="221"/>
      <c r="F83" s="221"/>
      <c r="G83" s="221"/>
      <c r="H83" s="265"/>
      <c r="I83" s="265"/>
      <c r="J83" s="62"/>
      <c r="K83" s="62"/>
      <c r="L83" s="195"/>
      <c r="O83" s="40"/>
    </row>
    <row r="84" spans="1:15" s="63" customFormat="1" ht="24" customHeight="1">
      <c r="A84" s="34"/>
      <c r="B84" s="182"/>
      <c r="C84" s="421" t="s">
        <v>152</v>
      </c>
      <c r="D84" s="421"/>
      <c r="E84" s="421"/>
      <c r="F84" s="421"/>
      <c r="G84" s="421"/>
      <c r="H84" s="461" t="s">
        <v>81</v>
      </c>
      <c r="I84" s="462"/>
      <c r="J84" s="80"/>
      <c r="K84" s="325"/>
      <c r="L84" s="463" t="s">
        <v>115</v>
      </c>
      <c r="O84" s="40"/>
    </row>
    <row r="85" spans="1:15" s="63" customFormat="1" ht="18" customHeight="1">
      <c r="A85" s="34"/>
      <c r="B85" s="182"/>
      <c r="C85" s="174"/>
      <c r="D85" s="83"/>
      <c r="E85" s="83"/>
      <c r="F85" s="83"/>
      <c r="G85" s="83"/>
      <c r="H85" s="83"/>
      <c r="I85" s="83"/>
      <c r="J85" s="62"/>
      <c r="K85" s="62"/>
      <c r="L85" s="463"/>
      <c r="O85" s="40"/>
    </row>
    <row r="86" spans="1:15" s="63" customFormat="1" ht="49.9" customHeight="1">
      <c r="A86" s="34"/>
      <c r="B86" s="182"/>
      <c r="C86" s="418" t="s">
        <v>153</v>
      </c>
      <c r="D86" s="418"/>
      <c r="E86" s="418"/>
      <c r="F86" s="437" t="s">
        <v>39</v>
      </c>
      <c r="G86" s="438"/>
      <c r="H86" s="465">
        <v>67</v>
      </c>
      <c r="I86" s="465"/>
      <c r="J86" s="62"/>
      <c r="K86" s="460"/>
      <c r="L86" s="433" t="s">
        <v>155</v>
      </c>
      <c r="O86" s="40"/>
    </row>
    <row r="87" spans="1:15" s="63" customFormat="1" ht="49.9" customHeight="1">
      <c r="A87" s="34"/>
      <c r="B87" s="182"/>
      <c r="C87" s="418" t="s">
        <v>158</v>
      </c>
      <c r="D87" s="418"/>
      <c r="E87" s="418"/>
      <c r="F87" s="437" t="s">
        <v>41</v>
      </c>
      <c r="G87" s="438"/>
      <c r="H87" s="465">
        <v>100</v>
      </c>
      <c r="I87" s="465"/>
      <c r="J87" s="62"/>
      <c r="K87" s="460"/>
      <c r="L87" s="433"/>
      <c r="O87" s="40"/>
    </row>
    <row r="88" spans="1:15" s="63" customFormat="1" ht="49.9" customHeight="1">
      <c r="A88" s="34"/>
      <c r="B88" s="182"/>
      <c r="C88" s="418" t="s">
        <v>120</v>
      </c>
      <c r="D88" s="418"/>
      <c r="E88" s="418"/>
      <c r="F88" s="437" t="s">
        <v>43</v>
      </c>
      <c r="G88" s="438"/>
      <c r="H88" s="441">
        <f>IFERROR(IF((H86/H87)&gt;1,"Error! Percentage cannot exceed 100%",H86/H87), "")</f>
        <v>0.67</v>
      </c>
      <c r="I88" s="441"/>
      <c r="J88" s="62"/>
      <c r="K88" s="460"/>
      <c r="L88" s="324"/>
      <c r="O88" s="40">
        <f>IF(OR(F89="Measure has been met.",H84="Exclusion"),1,0)</f>
        <v>1</v>
      </c>
    </row>
    <row r="89" spans="1:15" s="63" customFormat="1" ht="24" customHeight="1">
      <c r="A89" s="34"/>
      <c r="B89" s="182"/>
      <c r="C89" s="83"/>
      <c r="D89" s="83"/>
      <c r="E89" s="172"/>
      <c r="F89" s="442" t="str">
        <f>IFERROR(IF(OR(H86/H87&lt;=0.601,H88="Error! Percentage cannot exceed 100%"), "You do not meet this measure.", "Measure has been met."), "")</f>
        <v>Measure has been met.</v>
      </c>
      <c r="G89" s="443"/>
      <c r="H89" s="443"/>
      <c r="I89" s="444"/>
      <c r="J89" s="62"/>
      <c r="K89" s="460"/>
      <c r="L89" s="324"/>
      <c r="O89" s="40"/>
    </row>
    <row r="90" spans="1:15" s="63" customFormat="1">
      <c r="A90" s="34"/>
      <c r="B90" s="182"/>
      <c r="C90" s="83"/>
      <c r="D90" s="83"/>
      <c r="E90" s="83"/>
      <c r="F90" s="83"/>
      <c r="G90" s="83"/>
      <c r="H90" s="83"/>
      <c r="I90" s="83"/>
      <c r="J90" s="62"/>
      <c r="K90" s="460"/>
      <c r="L90" s="324"/>
      <c r="O90" s="40"/>
    </row>
    <row r="91" spans="1:15" s="63" customFormat="1" ht="39" customHeight="1">
      <c r="A91" s="34"/>
      <c r="B91" s="182"/>
      <c r="C91" s="318" t="s">
        <v>159</v>
      </c>
      <c r="D91" s="319"/>
      <c r="E91" s="418" t="s">
        <v>160</v>
      </c>
      <c r="F91" s="418"/>
      <c r="G91" s="418"/>
      <c r="H91" s="418"/>
      <c r="I91" s="418"/>
      <c r="J91" s="62"/>
      <c r="K91" s="325"/>
      <c r="L91" s="321"/>
      <c r="O91" s="40"/>
    </row>
    <row r="92" spans="1:15" s="63" customFormat="1" ht="30.75" customHeight="1">
      <c r="A92" s="34"/>
      <c r="B92" s="182"/>
      <c r="C92" s="416" t="s">
        <v>103</v>
      </c>
      <c r="D92" s="417"/>
      <c r="E92" s="418" t="s">
        <v>161</v>
      </c>
      <c r="F92" s="418"/>
      <c r="G92" s="418"/>
      <c r="H92" s="418"/>
      <c r="I92" s="418"/>
      <c r="J92" s="62"/>
      <c r="K92" s="325"/>
      <c r="L92" s="324"/>
      <c r="O92" s="40"/>
    </row>
    <row r="93" spans="1:15" s="63" customFormat="1" ht="12" customHeight="1">
      <c r="A93" s="34"/>
      <c r="B93" s="182"/>
      <c r="J93" s="62"/>
      <c r="K93" s="325"/>
      <c r="L93" s="324"/>
      <c r="O93" s="40"/>
    </row>
    <row r="94" spans="1:15" s="63" customFormat="1" ht="20.25" customHeight="1">
      <c r="A94" s="34"/>
      <c r="B94" s="182"/>
      <c r="C94" s="174" t="str">
        <f>IF(H95="Exclusion", "You do not need to complete this measure","")</f>
        <v>You do not need to complete this measure</v>
      </c>
      <c r="D94" s="83"/>
      <c r="E94" s="83"/>
      <c r="F94" s="83"/>
      <c r="G94" s="83"/>
      <c r="H94" s="83"/>
      <c r="I94" s="83"/>
      <c r="J94" s="62"/>
      <c r="K94" s="325"/>
      <c r="L94" s="463" t="s">
        <v>115</v>
      </c>
      <c r="O94" s="40"/>
    </row>
    <row r="95" spans="1:15" s="63" customFormat="1" ht="21" customHeight="1">
      <c r="A95" s="34"/>
      <c r="B95" s="182"/>
      <c r="C95" s="421" t="s">
        <v>152</v>
      </c>
      <c r="D95" s="421"/>
      <c r="E95" s="421"/>
      <c r="F95" s="421"/>
      <c r="G95" s="421"/>
      <c r="H95" s="461" t="s">
        <v>82</v>
      </c>
      <c r="I95" s="462"/>
      <c r="J95" s="80"/>
      <c r="K95" s="325"/>
      <c r="L95" s="463"/>
      <c r="O95" s="40"/>
    </row>
    <row r="96" spans="1:15" s="63" customFormat="1">
      <c r="A96" s="34"/>
      <c r="B96" s="182"/>
      <c r="C96" s="176"/>
      <c r="D96" s="176"/>
      <c r="E96" s="176"/>
      <c r="F96" s="83"/>
      <c r="G96" s="83"/>
      <c r="H96" s="83"/>
      <c r="I96" s="83"/>
      <c r="J96" s="62"/>
      <c r="K96" s="62"/>
      <c r="L96" s="195"/>
      <c r="O96" s="40"/>
    </row>
    <row r="97" spans="1:22" s="63" customFormat="1" ht="26.25" customHeight="1">
      <c r="A97" s="34"/>
      <c r="B97" s="182"/>
      <c r="C97" s="436" t="s">
        <v>153</v>
      </c>
      <c r="D97" s="436"/>
      <c r="E97" s="436"/>
      <c r="F97" s="437" t="s">
        <v>39</v>
      </c>
      <c r="G97" s="438"/>
      <c r="H97" s="474"/>
      <c r="I97" s="475"/>
      <c r="J97" s="62"/>
      <c r="K97" s="460"/>
      <c r="L97" s="481" t="s">
        <v>162</v>
      </c>
      <c r="O97" s="40"/>
    </row>
    <row r="98" spans="1:22" s="63" customFormat="1" ht="41.25" customHeight="1">
      <c r="A98" s="34"/>
      <c r="B98" s="182"/>
      <c r="C98" s="418" t="s">
        <v>163</v>
      </c>
      <c r="D98" s="418"/>
      <c r="E98" s="418"/>
      <c r="F98" s="437" t="s">
        <v>41</v>
      </c>
      <c r="G98" s="438"/>
      <c r="H98" s="469"/>
      <c r="I98" s="470"/>
      <c r="J98" s="62"/>
      <c r="K98" s="460"/>
      <c r="L98" s="481"/>
      <c r="O98" s="40"/>
    </row>
    <row r="99" spans="1:22" s="63" customFormat="1" ht="35.25" customHeight="1">
      <c r="A99" s="34"/>
      <c r="B99" s="182"/>
      <c r="C99" s="471" t="s">
        <v>120</v>
      </c>
      <c r="D99" s="471"/>
      <c r="E99" s="471"/>
      <c r="F99" s="437" t="s">
        <v>43</v>
      </c>
      <c r="G99" s="438"/>
      <c r="H99" s="472" t="str">
        <f>IFERROR(IF((H97/H98)&gt;1,"Error! Percentage cannot exceed 100%",H97/H98), "")</f>
        <v/>
      </c>
      <c r="I99" s="472"/>
      <c r="J99" s="62"/>
      <c r="K99" s="460"/>
      <c r="L99" s="481"/>
      <c r="O99" s="40">
        <f>IF(OR(F100="Measure has been met.",H95="Exclusion"),1,0)</f>
        <v>1</v>
      </c>
    </row>
    <row r="100" spans="1:22" s="63" customFormat="1" ht="24" customHeight="1">
      <c r="A100" s="34"/>
      <c r="B100" s="182"/>
      <c r="C100" s="177"/>
      <c r="D100" s="177"/>
      <c r="E100" s="177"/>
      <c r="F100" s="442" t="str">
        <f>IFERROR(IF(OR(H97/H98&lt;=0.601,H99="Error! Percentage cannot exceed 100%"),"You do not meet this measure.", "Measure has been met."), "")</f>
        <v/>
      </c>
      <c r="G100" s="443"/>
      <c r="H100" s="443"/>
      <c r="I100" s="444"/>
      <c r="J100" s="62"/>
      <c r="K100" s="460"/>
      <c r="L100" s="481"/>
      <c r="O100" s="40"/>
    </row>
    <row r="101" spans="1:22" s="63" customFormat="1" ht="15" customHeight="1" thickBot="1">
      <c r="A101" s="71"/>
      <c r="B101" s="162"/>
      <c r="C101" s="162"/>
      <c r="D101" s="162"/>
      <c r="E101" s="162"/>
      <c r="F101" s="162"/>
      <c r="G101" s="162"/>
      <c r="H101" s="162"/>
      <c r="I101" s="162"/>
      <c r="J101" s="72"/>
      <c r="K101" s="480"/>
      <c r="L101" s="482"/>
      <c r="O101" s="42"/>
    </row>
    <row r="102" spans="1:22" s="63" customFormat="1" ht="15" customHeight="1">
      <c r="A102" s="73"/>
      <c r="B102" s="163"/>
      <c r="C102" s="163"/>
      <c r="D102" s="163"/>
      <c r="E102" s="163"/>
      <c r="F102" s="163"/>
      <c r="G102" s="163"/>
      <c r="H102" s="163"/>
      <c r="I102" s="163"/>
      <c r="J102" s="74"/>
      <c r="K102" s="75"/>
      <c r="L102" s="133"/>
      <c r="O102" s="43"/>
    </row>
    <row r="103" spans="1:22" s="63" customFormat="1" ht="30" customHeight="1">
      <c r="A103" s="473" t="str">
        <f>IF(O128=1,"You have completed this objective.","")</f>
        <v>You have completed this objective.</v>
      </c>
      <c r="B103" s="182">
        <v>5</v>
      </c>
      <c r="C103" s="415" t="s">
        <v>164</v>
      </c>
      <c r="D103" s="415"/>
      <c r="E103" s="415"/>
      <c r="F103" s="415"/>
      <c r="G103" s="415"/>
      <c r="H103" s="415"/>
      <c r="I103" s="415"/>
      <c r="J103" s="62"/>
      <c r="K103" s="69"/>
      <c r="L103" s="130"/>
      <c r="O103" s="40"/>
    </row>
    <row r="104" spans="1:22" s="63" customFormat="1" ht="31.7" customHeight="1">
      <c r="A104" s="473"/>
      <c r="B104" s="83"/>
      <c r="C104" s="416" t="s">
        <v>98</v>
      </c>
      <c r="D104" s="417"/>
      <c r="E104" s="418" t="s">
        <v>165</v>
      </c>
      <c r="F104" s="418"/>
      <c r="G104" s="418"/>
      <c r="H104" s="418"/>
      <c r="I104" s="418"/>
      <c r="J104" s="80"/>
      <c r="K104" s="419"/>
      <c r="L104" s="130"/>
      <c r="O104" s="40"/>
    </row>
    <row r="105" spans="1:22" s="63" customFormat="1" ht="103.9" customHeight="1">
      <c r="A105" s="473"/>
      <c r="B105" s="83"/>
      <c r="C105" s="416" t="s">
        <v>123</v>
      </c>
      <c r="D105" s="417"/>
      <c r="E105" s="418" t="s">
        <v>166</v>
      </c>
      <c r="F105" s="418"/>
      <c r="G105" s="418"/>
      <c r="H105" s="418"/>
      <c r="I105" s="418"/>
      <c r="J105" s="80"/>
      <c r="K105" s="419"/>
      <c r="L105" s="420" t="s">
        <v>167</v>
      </c>
      <c r="O105" s="40"/>
    </row>
    <row r="106" spans="1:22" s="63" customFormat="1" ht="93.75" customHeight="1">
      <c r="A106" s="198"/>
      <c r="B106" s="83"/>
      <c r="C106" s="416" t="s">
        <v>103</v>
      </c>
      <c r="D106" s="417"/>
      <c r="E106" s="418" t="s">
        <v>168</v>
      </c>
      <c r="F106" s="418"/>
      <c r="G106" s="418"/>
      <c r="H106" s="418"/>
      <c r="I106" s="418"/>
      <c r="J106" s="80"/>
      <c r="K106" s="419"/>
      <c r="L106" s="420"/>
      <c r="O106" s="40"/>
    </row>
    <row r="107" spans="1:22" s="63" customFormat="1" ht="13.9" customHeight="1">
      <c r="A107" s="34"/>
      <c r="B107" s="83"/>
      <c r="C107" s="174"/>
      <c r="D107" s="83"/>
      <c r="E107" s="83"/>
      <c r="F107" s="83"/>
      <c r="G107" s="83"/>
      <c r="H107" s="83"/>
      <c r="I107" s="83"/>
      <c r="J107" s="62"/>
      <c r="K107" s="69"/>
      <c r="L107" s="463" t="s">
        <v>169</v>
      </c>
      <c r="O107" s="40"/>
    </row>
    <row r="108" spans="1:22" s="63" customFormat="1" ht="19.5" customHeight="1">
      <c r="A108" s="34"/>
      <c r="B108" s="83"/>
      <c r="C108" s="476" t="s">
        <v>170</v>
      </c>
      <c r="D108" s="477"/>
      <c r="E108" s="477"/>
      <c r="F108" s="477"/>
      <c r="G108" s="478"/>
      <c r="H108" s="479">
        <v>43624</v>
      </c>
      <c r="I108" s="462"/>
      <c r="J108" s="62"/>
      <c r="K108" s="69"/>
      <c r="L108" s="463"/>
      <c r="O108" s="40"/>
    </row>
    <row r="109" spans="1:22" s="63" customFormat="1" ht="13.9" customHeight="1">
      <c r="A109" s="34"/>
      <c r="B109" s="83"/>
      <c r="C109" s="221"/>
      <c r="D109" s="221"/>
      <c r="E109" s="221"/>
      <c r="F109" s="221"/>
      <c r="G109" s="221"/>
      <c r="J109" s="62"/>
      <c r="K109" s="69"/>
      <c r="L109" s="463"/>
      <c r="O109" s="40"/>
      <c r="V109" s="63" t="s">
        <v>171</v>
      </c>
    </row>
    <row r="110" spans="1:22" s="63" customFormat="1" ht="20.25" customHeight="1">
      <c r="A110" s="34"/>
      <c r="B110" s="83"/>
      <c r="C110" s="421" t="s">
        <v>172</v>
      </c>
      <c r="D110" s="421"/>
      <c r="E110" s="421"/>
      <c r="F110" s="421"/>
      <c r="G110" s="421"/>
      <c r="H110" s="461" t="s">
        <v>171</v>
      </c>
      <c r="I110" s="462"/>
      <c r="J110" s="62"/>
      <c r="K110" s="69"/>
      <c r="L110" s="463"/>
      <c r="O110" s="40"/>
      <c r="V110" s="63" t="s">
        <v>173</v>
      </c>
    </row>
    <row r="111" spans="1:22" s="63" customFormat="1" ht="13.9" customHeight="1">
      <c r="A111" s="34"/>
      <c r="B111" s="83"/>
      <c r="C111" s="174"/>
      <c r="D111" s="83"/>
      <c r="E111" s="83"/>
      <c r="F111" s="83"/>
      <c r="G111" s="83"/>
      <c r="H111" s="83"/>
      <c r="I111" s="83"/>
      <c r="J111" s="62"/>
      <c r="K111" s="69"/>
      <c r="L111" s="463"/>
      <c r="O111" s="40"/>
    </row>
    <row r="112" spans="1:22" s="63" customFormat="1" ht="21.6" customHeight="1">
      <c r="A112" s="34"/>
      <c r="B112" s="62"/>
      <c r="C112" s="421" t="s">
        <v>152</v>
      </c>
      <c r="D112" s="421"/>
      <c r="E112" s="421"/>
      <c r="F112" s="421"/>
      <c r="G112" s="421"/>
      <c r="H112" s="461" t="s">
        <v>81</v>
      </c>
      <c r="I112" s="462"/>
      <c r="J112" s="62"/>
      <c r="K112" s="69"/>
      <c r="L112" s="463"/>
      <c r="O112" s="40"/>
    </row>
    <row r="113" spans="1:15" s="63" customFormat="1" ht="13.9" customHeight="1">
      <c r="A113" s="34"/>
      <c r="B113" s="62"/>
      <c r="C113" s="174" t="str">
        <f>IF(H112="Exclusion", "You do not need to complete this measure","")</f>
        <v/>
      </c>
      <c r="D113" s="62"/>
      <c r="E113" s="62"/>
      <c r="F113" s="62"/>
      <c r="G113" s="62"/>
      <c r="H113" s="62"/>
      <c r="I113" s="62"/>
      <c r="J113" s="62"/>
      <c r="K113" s="69"/>
      <c r="L113" s="191"/>
      <c r="O113" s="40"/>
    </row>
    <row r="114" spans="1:15" s="63" customFormat="1" ht="73.150000000000006" customHeight="1">
      <c r="A114" s="34"/>
      <c r="B114" s="83"/>
      <c r="C114" s="418" t="s">
        <v>174</v>
      </c>
      <c r="D114" s="418"/>
      <c r="E114" s="418"/>
      <c r="F114" s="437" t="s">
        <v>39</v>
      </c>
      <c r="G114" s="438"/>
      <c r="H114" s="483">
        <v>86</v>
      </c>
      <c r="I114" s="483"/>
      <c r="J114" s="62"/>
      <c r="K114" s="419"/>
      <c r="L114" s="420" t="s">
        <v>175</v>
      </c>
      <c r="O114" s="40"/>
    </row>
    <row r="115" spans="1:15" s="63" customFormat="1" ht="49.15" customHeight="1">
      <c r="A115" s="34"/>
      <c r="B115" s="83"/>
      <c r="C115" s="418" t="s">
        <v>176</v>
      </c>
      <c r="D115" s="418"/>
      <c r="E115" s="418"/>
      <c r="F115" s="437" t="s">
        <v>41</v>
      </c>
      <c r="G115" s="438"/>
      <c r="H115" s="484">
        <v>100</v>
      </c>
      <c r="I115" s="484"/>
      <c r="J115" s="62"/>
      <c r="K115" s="419"/>
      <c r="L115" s="420"/>
      <c r="O115" s="40" t="str">
        <f>IF(OR(H112="Exclusion",F117="Measure has been met."),"Yes","No")</f>
        <v>Yes</v>
      </c>
    </row>
    <row r="116" spans="1:15" s="63" customFormat="1" ht="49.9" customHeight="1">
      <c r="A116" s="34"/>
      <c r="B116" s="83"/>
      <c r="C116" s="418" t="s">
        <v>177</v>
      </c>
      <c r="D116" s="418"/>
      <c r="E116" s="418"/>
      <c r="F116" s="437" t="s">
        <v>43</v>
      </c>
      <c r="G116" s="485"/>
      <c r="H116" s="441">
        <f>IFERROR(IF((H114/H115)&gt;1,"Error! Percentage cannot exceed 100%",H114/H115), "")</f>
        <v>0.86</v>
      </c>
      <c r="I116" s="441"/>
      <c r="J116" s="62"/>
      <c r="K116" s="419"/>
      <c r="L116" s="420"/>
      <c r="O116" s="40"/>
    </row>
    <row r="117" spans="1:15" s="63" customFormat="1" ht="24.6" customHeight="1">
      <c r="A117" s="34"/>
      <c r="B117" s="83"/>
      <c r="C117" s="83"/>
      <c r="D117" s="83"/>
      <c r="E117" s="83"/>
      <c r="F117" s="362" t="str">
        <f>IFERROR(IF(OR(H114/H115&lt;=0.801,H116="Error! Percentage cannot exceed 100%"), "You do not meet this measure.", "Measure has been met."), "")</f>
        <v>Measure has been met.</v>
      </c>
      <c r="G117" s="362"/>
      <c r="H117" s="362"/>
      <c r="I117" s="362"/>
      <c r="J117" s="62"/>
      <c r="K117" s="419"/>
      <c r="L117" s="420"/>
      <c r="O117" s="40"/>
    </row>
    <row r="118" spans="1:15" s="63" customFormat="1">
      <c r="A118" s="34"/>
      <c r="B118" s="83"/>
      <c r="C118" s="83"/>
      <c r="D118" s="83"/>
      <c r="E118" s="83"/>
      <c r="F118" s="179"/>
      <c r="G118" s="179"/>
      <c r="H118" s="179"/>
      <c r="I118" s="179"/>
      <c r="J118" s="62"/>
      <c r="K118" s="320"/>
      <c r="L118" s="323"/>
      <c r="O118" s="40"/>
    </row>
    <row r="119" spans="1:15" s="63" customFormat="1" ht="69" customHeight="1">
      <c r="A119" s="34"/>
      <c r="B119" s="83"/>
      <c r="C119" s="416" t="s">
        <v>144</v>
      </c>
      <c r="D119" s="417"/>
      <c r="E119" s="418" t="s">
        <v>178</v>
      </c>
      <c r="F119" s="418"/>
      <c r="G119" s="418"/>
      <c r="H119" s="418"/>
      <c r="I119" s="418"/>
      <c r="J119" s="80"/>
      <c r="K119" s="419"/>
      <c r="L119" s="486" t="s">
        <v>115</v>
      </c>
      <c r="O119" s="40"/>
    </row>
    <row r="120" spans="1:15" s="63" customFormat="1" ht="96" customHeight="1">
      <c r="A120" s="34"/>
      <c r="B120" s="83"/>
      <c r="C120" s="416" t="s">
        <v>103</v>
      </c>
      <c r="D120" s="417"/>
      <c r="E120" s="418" t="s">
        <v>168</v>
      </c>
      <c r="F120" s="418"/>
      <c r="G120" s="418"/>
      <c r="H120" s="418"/>
      <c r="I120" s="418"/>
      <c r="J120" s="67"/>
      <c r="K120" s="419"/>
      <c r="L120" s="486"/>
      <c r="O120" s="40"/>
    </row>
    <row r="121" spans="1:15" s="63" customFormat="1" ht="13.9" customHeight="1">
      <c r="A121" s="34"/>
      <c r="B121" s="83"/>
      <c r="C121" s="83"/>
      <c r="D121" s="83"/>
      <c r="E121" s="83"/>
      <c r="F121" s="83"/>
      <c r="G121" s="83"/>
      <c r="H121" s="83"/>
      <c r="I121" s="83"/>
      <c r="J121" s="62"/>
      <c r="K121" s="419"/>
      <c r="L121" s="486"/>
      <c r="O121" s="40"/>
    </row>
    <row r="122" spans="1:15" s="63" customFormat="1" ht="21.6" customHeight="1">
      <c r="A122" s="34"/>
      <c r="B122" s="83"/>
      <c r="C122" s="421" t="s">
        <v>152</v>
      </c>
      <c r="D122" s="421"/>
      <c r="E122" s="421"/>
      <c r="F122" s="421"/>
      <c r="G122" s="421"/>
      <c r="H122" s="425" t="s">
        <v>81</v>
      </c>
      <c r="I122" s="426"/>
      <c r="J122" s="62"/>
      <c r="K122" s="419"/>
      <c r="L122" s="486"/>
      <c r="O122" s="40"/>
    </row>
    <row r="123" spans="1:15" s="63" customFormat="1" ht="13.9" customHeight="1">
      <c r="A123" s="34"/>
      <c r="B123" s="83"/>
      <c r="C123" s="174" t="str">
        <f>IF(OR(H122="Alternate Exclusion",H122="Exclusion"),"You do not need to complete this measure.","")</f>
        <v/>
      </c>
      <c r="D123" s="83"/>
      <c r="E123" s="83"/>
      <c r="F123" s="83"/>
      <c r="G123" s="83"/>
      <c r="H123" s="83"/>
      <c r="I123" s="83"/>
      <c r="J123" s="62"/>
      <c r="K123" s="69"/>
      <c r="L123" s="130"/>
      <c r="O123" s="40"/>
    </row>
    <row r="124" spans="1:15" s="63" customFormat="1" ht="63.75" customHeight="1">
      <c r="A124" s="34"/>
      <c r="B124" s="83"/>
      <c r="C124" s="418" t="s">
        <v>179</v>
      </c>
      <c r="D124" s="418"/>
      <c r="E124" s="418"/>
      <c r="F124" s="437" t="s">
        <v>39</v>
      </c>
      <c r="G124" s="438"/>
      <c r="H124" s="474">
        <v>42</v>
      </c>
      <c r="I124" s="475"/>
      <c r="J124" s="62"/>
      <c r="K124" s="419"/>
      <c r="L124" s="420" t="s">
        <v>180</v>
      </c>
      <c r="O124" s="40"/>
    </row>
    <row r="125" spans="1:15" s="63" customFormat="1" ht="49.9" customHeight="1">
      <c r="A125" s="34"/>
      <c r="B125" s="83"/>
      <c r="C125" s="418" t="s">
        <v>176</v>
      </c>
      <c r="D125" s="418"/>
      <c r="E125" s="418"/>
      <c r="F125" s="437" t="s">
        <v>41</v>
      </c>
      <c r="G125" s="438"/>
      <c r="H125" s="474">
        <v>100</v>
      </c>
      <c r="I125" s="475"/>
      <c r="J125" s="62"/>
      <c r="K125" s="419"/>
      <c r="L125" s="420"/>
      <c r="O125" s="40" t="str">
        <f>IF(OR(H122="exclusion",F127="Measure has been met."),"Yes","No")</f>
        <v>Yes</v>
      </c>
    </row>
    <row r="126" spans="1:15" s="63" customFormat="1" ht="49.9" customHeight="1">
      <c r="A126" s="34"/>
      <c r="B126" s="83"/>
      <c r="C126" s="418" t="s">
        <v>181</v>
      </c>
      <c r="D126" s="418"/>
      <c r="E126" s="418"/>
      <c r="F126" s="464" t="s">
        <v>43</v>
      </c>
      <c r="G126" s="464"/>
      <c r="H126" s="441">
        <f>IFERROR(IF((H124/H125)&gt;1,"Error! Percentage cannot exceed 100%",H124/H125), "")</f>
        <v>0.42</v>
      </c>
      <c r="I126" s="441"/>
      <c r="J126" s="62"/>
      <c r="K126" s="419"/>
      <c r="L126" s="420"/>
      <c r="O126" s="40"/>
    </row>
    <row r="127" spans="1:15" s="63" customFormat="1" ht="24" customHeight="1">
      <c r="A127" s="34"/>
      <c r="B127" s="83"/>
      <c r="C127" s="173"/>
      <c r="D127" s="173"/>
      <c r="E127" s="173"/>
      <c r="F127" s="362" t="str">
        <f>IFERROR(IF(OR(H124/H125&lt;=0.3501,H126="Error! Percentage cannot exceed 100%"), "You do not meet this measure.", "Measure has been met."), "")</f>
        <v>Measure has been met.</v>
      </c>
      <c r="G127" s="362"/>
      <c r="H127" s="362"/>
      <c r="I127" s="362"/>
      <c r="J127" s="62"/>
      <c r="K127" s="419"/>
      <c r="L127" s="420"/>
      <c r="O127" s="40"/>
    </row>
    <row r="128" spans="1:15" s="63" customFormat="1" ht="15" customHeight="1" thickBot="1">
      <c r="A128" s="71"/>
      <c r="B128" s="162"/>
      <c r="C128" s="162"/>
      <c r="D128" s="162"/>
      <c r="E128" s="162"/>
      <c r="F128" s="162"/>
      <c r="G128" s="162"/>
      <c r="H128" s="162"/>
      <c r="I128" s="162"/>
      <c r="J128" s="72"/>
      <c r="K128" s="427"/>
      <c r="L128" s="440"/>
      <c r="O128" s="42">
        <f>IF(AND(O115="Yes",O125="Yes"),1,0)</f>
        <v>1</v>
      </c>
    </row>
    <row r="129" spans="1:15" s="63" customFormat="1" ht="15" customHeight="1">
      <c r="A129" s="73"/>
      <c r="B129" s="163"/>
      <c r="C129" s="163"/>
      <c r="D129" s="163"/>
      <c r="E129" s="163"/>
      <c r="F129" s="163"/>
      <c r="G129" s="163"/>
      <c r="H129" s="163"/>
      <c r="I129" s="163"/>
      <c r="J129" s="74"/>
      <c r="K129" s="75"/>
      <c r="L129" s="133"/>
      <c r="O129" s="43"/>
    </row>
    <row r="130" spans="1:15" s="63" customFormat="1" ht="30" customHeight="1">
      <c r="A130" s="473" t="str">
        <f>IF(OR(O161=1),"You have completed this objective.","")</f>
        <v>You have completed this objective.</v>
      </c>
      <c r="B130" s="182">
        <v>6</v>
      </c>
      <c r="C130" s="415" t="s">
        <v>182</v>
      </c>
      <c r="D130" s="415"/>
      <c r="E130" s="415"/>
      <c r="F130" s="415"/>
      <c r="G130" s="415"/>
      <c r="H130" s="415"/>
      <c r="I130" s="415"/>
      <c r="J130" s="62"/>
      <c r="K130" s="69"/>
      <c r="L130" s="130"/>
      <c r="O130" s="40"/>
    </row>
    <row r="131" spans="1:15" s="63" customFormat="1" ht="120.75" customHeight="1">
      <c r="A131" s="473"/>
      <c r="B131" s="179"/>
      <c r="C131" s="416" t="s">
        <v>98</v>
      </c>
      <c r="D131" s="417"/>
      <c r="E131" s="418" t="s">
        <v>183</v>
      </c>
      <c r="F131" s="418"/>
      <c r="G131" s="418"/>
      <c r="H131" s="418"/>
      <c r="I131" s="418"/>
      <c r="J131" s="80"/>
      <c r="K131" s="419"/>
      <c r="L131" s="134"/>
      <c r="O131" s="40"/>
    </row>
    <row r="132" spans="1:15" s="63" customFormat="1" ht="117.6" customHeight="1">
      <c r="A132" s="473"/>
      <c r="B132" s="179"/>
      <c r="C132" s="416" t="s">
        <v>123</v>
      </c>
      <c r="D132" s="417"/>
      <c r="E132" s="418" t="s">
        <v>184</v>
      </c>
      <c r="F132" s="418"/>
      <c r="G132" s="418"/>
      <c r="H132" s="418"/>
      <c r="I132" s="418"/>
      <c r="J132" s="80"/>
      <c r="K132" s="419"/>
      <c r="L132" s="134"/>
      <c r="O132" s="40"/>
    </row>
    <row r="133" spans="1:15" s="63" customFormat="1" ht="96.75" customHeight="1">
      <c r="A133" s="34"/>
      <c r="B133" s="182"/>
      <c r="C133" s="416" t="s">
        <v>103</v>
      </c>
      <c r="D133" s="417"/>
      <c r="E133" s="418" t="s">
        <v>185</v>
      </c>
      <c r="F133" s="418"/>
      <c r="G133" s="418"/>
      <c r="H133" s="418"/>
      <c r="I133" s="418"/>
      <c r="J133" s="67"/>
      <c r="K133" s="419"/>
      <c r="L133" s="134"/>
      <c r="O133" s="40"/>
    </row>
    <row r="134" spans="1:15" s="63" customFormat="1" ht="13.9" customHeight="1">
      <c r="A134" s="34"/>
      <c r="B134" s="83"/>
      <c r="C134" s="83"/>
      <c r="D134" s="83"/>
      <c r="E134" s="83"/>
      <c r="F134" s="83"/>
      <c r="G134" s="83"/>
      <c r="H134" s="83"/>
      <c r="I134" s="83"/>
      <c r="J134" s="62"/>
      <c r="K134" s="419"/>
      <c r="L134" s="481" t="s">
        <v>115</v>
      </c>
      <c r="O134" s="40"/>
    </row>
    <row r="135" spans="1:15" s="63" customFormat="1" ht="19.899999999999999" customHeight="1">
      <c r="A135" s="34"/>
      <c r="B135" s="182"/>
      <c r="C135" s="428" t="s">
        <v>152</v>
      </c>
      <c r="D135" s="429"/>
      <c r="E135" s="429"/>
      <c r="F135" s="429"/>
      <c r="G135" s="430"/>
      <c r="H135" s="434" t="s">
        <v>81</v>
      </c>
      <c r="I135" s="435"/>
      <c r="J135" s="67"/>
      <c r="K135" s="69"/>
      <c r="L135" s="481"/>
      <c r="O135" s="40"/>
    </row>
    <row r="136" spans="1:15" s="63" customFormat="1" ht="13.9" customHeight="1">
      <c r="A136" s="34"/>
      <c r="B136" s="83"/>
      <c r="C136" s="174" t="str">
        <f>IF(H135="Exclusion","You do not need to complete this measure.","")</f>
        <v/>
      </c>
      <c r="D136" s="83"/>
      <c r="E136" s="83"/>
      <c r="F136" s="83"/>
      <c r="G136" s="83"/>
      <c r="H136" s="83"/>
      <c r="I136" s="83"/>
      <c r="J136" s="62"/>
      <c r="K136" s="320"/>
      <c r="L136" s="481"/>
      <c r="O136" s="40"/>
    </row>
    <row r="137" spans="1:15" s="63" customFormat="1" ht="87" customHeight="1">
      <c r="A137" s="34"/>
      <c r="B137" s="83"/>
      <c r="C137" s="418" t="s">
        <v>186</v>
      </c>
      <c r="D137" s="418"/>
      <c r="E137" s="418"/>
      <c r="F137" s="437" t="s">
        <v>39</v>
      </c>
      <c r="G137" s="438"/>
      <c r="H137" s="439">
        <v>8</v>
      </c>
      <c r="I137" s="439"/>
      <c r="J137" s="62"/>
      <c r="K137" s="320"/>
      <c r="L137" s="321"/>
      <c r="O137" s="40"/>
    </row>
    <row r="138" spans="1:15" s="63" customFormat="1" ht="48.6" customHeight="1">
      <c r="A138" s="34"/>
      <c r="B138" s="83"/>
      <c r="C138" s="418" t="s">
        <v>187</v>
      </c>
      <c r="D138" s="418"/>
      <c r="E138" s="418"/>
      <c r="F138" s="437" t="s">
        <v>41</v>
      </c>
      <c r="G138" s="438"/>
      <c r="H138" s="439">
        <v>100</v>
      </c>
      <c r="I138" s="439"/>
      <c r="J138" s="62"/>
      <c r="K138" s="320"/>
      <c r="L138" s="321" t="s">
        <v>188</v>
      </c>
      <c r="O138" s="40">
        <f>IF(OR(H135="exclusion",F140="Measure has been met."),1,0)</f>
        <v>1</v>
      </c>
    </row>
    <row r="139" spans="1:15" s="63" customFormat="1" ht="45.6" customHeight="1">
      <c r="A139" s="34"/>
      <c r="B139" s="83"/>
      <c r="C139" s="418" t="s">
        <v>189</v>
      </c>
      <c r="D139" s="418"/>
      <c r="E139" s="418"/>
      <c r="F139" s="437" t="s">
        <v>43</v>
      </c>
      <c r="G139" s="438"/>
      <c r="H139" s="441">
        <f>IFERROR(IF((H137/H138)&gt;1,"Error! Percentage cannot exceed 100%",H137/H138), "")</f>
        <v>0.08</v>
      </c>
      <c r="I139" s="441"/>
      <c r="J139" s="62"/>
      <c r="K139" s="320"/>
      <c r="L139" s="321"/>
      <c r="O139" s="40"/>
    </row>
    <row r="140" spans="1:15" s="63" customFormat="1" ht="24" customHeight="1">
      <c r="A140" s="34"/>
      <c r="B140" s="83"/>
      <c r="C140" s="173"/>
      <c r="D140" s="173"/>
      <c r="E140" s="173"/>
      <c r="F140" s="442" t="str">
        <f>IFERROR(IF(OR(H137/H138&lt;=0.0501,H139="Error! Percentage cannot exceed 100%"), "You do not meet this measure.", "Measure has been met."), "")</f>
        <v>Measure has been met.</v>
      </c>
      <c r="G140" s="443"/>
      <c r="H140" s="443"/>
      <c r="I140" s="444"/>
      <c r="J140" s="62"/>
      <c r="K140" s="320"/>
      <c r="L140" s="321"/>
      <c r="O140" s="40"/>
    </row>
    <row r="141" spans="1:15" s="63" customFormat="1" ht="24" customHeight="1">
      <c r="A141" s="34"/>
      <c r="B141" s="83"/>
      <c r="C141" s="173"/>
      <c r="D141" s="173"/>
      <c r="E141" s="173"/>
      <c r="F141" s="190"/>
      <c r="G141" s="190"/>
      <c r="H141" s="190"/>
      <c r="I141" s="190"/>
      <c r="J141" s="62"/>
      <c r="K141" s="320"/>
      <c r="L141" s="130"/>
      <c r="O141" s="40"/>
    </row>
    <row r="142" spans="1:15" s="63" customFormat="1" ht="73.150000000000006" customHeight="1">
      <c r="A142" s="34"/>
      <c r="B142" s="83"/>
      <c r="C142" s="416" t="s">
        <v>144</v>
      </c>
      <c r="D142" s="417"/>
      <c r="E142" s="418" t="s">
        <v>190</v>
      </c>
      <c r="F142" s="418"/>
      <c r="G142" s="418"/>
      <c r="H142" s="418"/>
      <c r="I142" s="418"/>
      <c r="J142" s="62"/>
      <c r="K142" s="320"/>
      <c r="L142" s="130"/>
      <c r="O142" s="40"/>
    </row>
    <row r="143" spans="1:15" s="63" customFormat="1" ht="93" customHeight="1">
      <c r="A143" s="34"/>
      <c r="B143" s="83"/>
      <c r="C143" s="416" t="s">
        <v>103</v>
      </c>
      <c r="D143" s="417"/>
      <c r="E143" s="418" t="s">
        <v>185</v>
      </c>
      <c r="F143" s="418"/>
      <c r="G143" s="418"/>
      <c r="H143" s="418"/>
      <c r="I143" s="418"/>
      <c r="J143" s="62"/>
      <c r="K143" s="320"/>
      <c r="L143" s="222"/>
      <c r="O143" s="40"/>
    </row>
    <row r="144" spans="1:15" s="63" customFormat="1" ht="15" customHeight="1">
      <c r="A144" s="34"/>
      <c r="B144" s="83"/>
      <c r="C144" s="83"/>
      <c r="D144" s="83"/>
      <c r="E144" s="83"/>
      <c r="F144" s="83"/>
      <c r="G144" s="83"/>
      <c r="H144" s="83"/>
      <c r="I144" s="83"/>
      <c r="J144" s="62"/>
      <c r="K144" s="320"/>
      <c r="L144" s="433" t="s">
        <v>115</v>
      </c>
      <c r="O144" s="40"/>
    </row>
    <row r="145" spans="1:15" s="63" customFormat="1" ht="19.899999999999999" customHeight="1">
      <c r="A145" s="34"/>
      <c r="B145" s="83"/>
      <c r="C145" s="421" t="s">
        <v>152</v>
      </c>
      <c r="D145" s="421"/>
      <c r="E145" s="421"/>
      <c r="F145" s="421"/>
      <c r="G145" s="421"/>
      <c r="H145" s="425" t="s">
        <v>81</v>
      </c>
      <c r="I145" s="426"/>
      <c r="J145" s="62"/>
      <c r="K145" s="320"/>
      <c r="L145" s="433"/>
      <c r="O145" s="40"/>
    </row>
    <row r="146" spans="1:15" s="63" customFormat="1" ht="15" customHeight="1">
      <c r="A146" s="34"/>
      <c r="B146" s="83"/>
      <c r="C146" s="174" t="str">
        <f>IF(OR(H145="Alternate Exclusion",H145="Exclusion"),"You do not need to complete this measure.","")</f>
        <v/>
      </c>
      <c r="D146" s="83"/>
      <c r="E146" s="83"/>
      <c r="F146" s="83"/>
      <c r="G146" s="83"/>
      <c r="H146" s="83"/>
      <c r="I146" s="83"/>
      <c r="J146" s="62"/>
      <c r="K146" s="320"/>
      <c r="L146" s="433"/>
      <c r="O146" s="40"/>
    </row>
    <row r="147" spans="1:15" s="63" customFormat="1" ht="57" customHeight="1">
      <c r="A147" s="34"/>
      <c r="B147" s="83"/>
      <c r="C147" s="418" t="s">
        <v>191</v>
      </c>
      <c r="D147" s="418"/>
      <c r="E147" s="418"/>
      <c r="F147" s="437" t="s">
        <v>39</v>
      </c>
      <c r="G147" s="438"/>
      <c r="H147" s="474">
        <v>12</v>
      </c>
      <c r="I147" s="475"/>
      <c r="J147" s="62"/>
      <c r="K147" s="320"/>
      <c r="L147" s="130"/>
      <c r="O147" s="40"/>
    </row>
    <row r="148" spans="1:15" s="63" customFormat="1" ht="44.1" customHeight="1">
      <c r="A148" s="34"/>
      <c r="B148" s="83"/>
      <c r="C148" s="418" t="s">
        <v>187</v>
      </c>
      <c r="D148" s="418"/>
      <c r="E148" s="418"/>
      <c r="F148" s="437" t="s">
        <v>41</v>
      </c>
      <c r="G148" s="438"/>
      <c r="H148" s="474">
        <v>100</v>
      </c>
      <c r="I148" s="475"/>
      <c r="J148" s="62"/>
      <c r="K148" s="320"/>
      <c r="L148" s="481" t="s">
        <v>188</v>
      </c>
      <c r="O148" s="40">
        <f>IF(OR(H145="exclusion",F150="Measure has been met."),1,0)</f>
        <v>1</v>
      </c>
    </row>
    <row r="149" spans="1:15" s="63" customFormat="1" ht="24" customHeight="1">
      <c r="A149" s="34"/>
      <c r="B149" s="83"/>
      <c r="C149" s="418" t="s">
        <v>189</v>
      </c>
      <c r="D149" s="418"/>
      <c r="E149" s="418"/>
      <c r="F149" s="464" t="s">
        <v>43</v>
      </c>
      <c r="G149" s="464"/>
      <c r="H149" s="441">
        <f>IFERROR(IF((H147/H148)&gt;1,"Error! Percentage cannot exceed 100%",H147/H148), "")</f>
        <v>0.12</v>
      </c>
      <c r="I149" s="441"/>
      <c r="J149" s="62"/>
      <c r="K149" s="320"/>
      <c r="L149" s="481"/>
      <c r="O149" s="40"/>
    </row>
    <row r="150" spans="1:15" s="63" customFormat="1" ht="24.6" customHeight="1">
      <c r="A150" s="34"/>
      <c r="B150" s="83"/>
      <c r="C150" s="173"/>
      <c r="D150" s="173"/>
      <c r="E150" s="173"/>
      <c r="F150" s="362" t="str">
        <f>IFERROR(IF(OR(H147/H148&lt;=0.0501,H149="Error! Percentage cannot exceed 100%"), "You do not meet this measure.", "Measure has been met."), "")</f>
        <v>Measure has been met.</v>
      </c>
      <c r="G150" s="362"/>
      <c r="H150" s="362"/>
      <c r="I150" s="362"/>
      <c r="J150" s="62"/>
      <c r="K150" s="320"/>
      <c r="L150" s="130"/>
      <c r="O150" s="40"/>
    </row>
    <row r="151" spans="1:15" s="63" customFormat="1" ht="13.9" customHeight="1">
      <c r="A151" s="34"/>
      <c r="B151" s="83"/>
      <c r="C151" s="173"/>
      <c r="D151" s="173"/>
      <c r="E151" s="173"/>
      <c r="F151" s="190"/>
      <c r="G151" s="190"/>
      <c r="H151" s="190"/>
      <c r="I151" s="190"/>
      <c r="J151" s="62"/>
      <c r="K151" s="320"/>
      <c r="L151" s="130"/>
      <c r="O151" s="40"/>
    </row>
    <row r="152" spans="1:15" s="63" customFormat="1" ht="61.15" customHeight="1">
      <c r="A152" s="34"/>
      <c r="B152" s="83"/>
      <c r="C152" s="416" t="s">
        <v>159</v>
      </c>
      <c r="D152" s="417"/>
      <c r="E152" s="418" t="s">
        <v>192</v>
      </c>
      <c r="F152" s="418"/>
      <c r="G152" s="418"/>
      <c r="H152" s="418"/>
      <c r="I152" s="418"/>
      <c r="J152" s="62"/>
      <c r="K152" s="320"/>
      <c r="L152" s="130"/>
      <c r="O152" s="40"/>
    </row>
    <row r="153" spans="1:15" s="63" customFormat="1" ht="93" customHeight="1">
      <c r="A153" s="34"/>
      <c r="B153" s="83"/>
      <c r="C153" s="416" t="s">
        <v>103</v>
      </c>
      <c r="D153" s="417"/>
      <c r="E153" s="418" t="s">
        <v>193</v>
      </c>
      <c r="F153" s="418"/>
      <c r="G153" s="418"/>
      <c r="H153" s="418"/>
      <c r="I153" s="418"/>
      <c r="J153" s="62"/>
      <c r="K153" s="320"/>
      <c r="L153" s="487" t="s">
        <v>194</v>
      </c>
      <c r="O153" s="40"/>
    </row>
    <row r="154" spans="1:15" s="63" customFormat="1" ht="15" customHeight="1">
      <c r="A154" s="34"/>
      <c r="B154" s="83"/>
      <c r="C154" s="83"/>
      <c r="D154" s="83"/>
      <c r="E154" s="83"/>
      <c r="F154" s="83"/>
      <c r="G154" s="83"/>
      <c r="H154" s="83"/>
      <c r="I154" s="83"/>
      <c r="J154" s="62"/>
      <c r="K154" s="320"/>
      <c r="L154" s="433"/>
      <c r="O154" s="40"/>
    </row>
    <row r="155" spans="1:15" s="63" customFormat="1" ht="19.149999999999999" customHeight="1">
      <c r="A155" s="34"/>
      <c r="B155" s="83"/>
      <c r="C155" s="421" t="s">
        <v>152</v>
      </c>
      <c r="D155" s="421"/>
      <c r="E155" s="421"/>
      <c r="F155" s="421"/>
      <c r="G155" s="421"/>
      <c r="H155" s="425" t="s">
        <v>81</v>
      </c>
      <c r="I155" s="426"/>
      <c r="J155" s="62"/>
      <c r="K155" s="320"/>
      <c r="L155" s="433"/>
      <c r="O155" s="40"/>
    </row>
    <row r="156" spans="1:15" s="63" customFormat="1" ht="15" customHeight="1">
      <c r="A156" s="34"/>
      <c r="B156" s="83"/>
      <c r="C156" s="174" t="str">
        <f>IF(OR(H155="Alternate Exclusion",H155="Exclusion"),"You do not need to complete this measure.","")</f>
        <v/>
      </c>
      <c r="D156" s="83"/>
      <c r="E156" s="83"/>
      <c r="F156" s="83"/>
      <c r="G156" s="83"/>
      <c r="H156" s="83"/>
      <c r="I156" s="83"/>
      <c r="J156" s="62"/>
      <c r="K156" s="320"/>
      <c r="L156" s="191"/>
      <c r="O156" s="40"/>
    </row>
    <row r="157" spans="1:15" s="63" customFormat="1" ht="52.15" customHeight="1">
      <c r="A157" s="34"/>
      <c r="B157" s="83"/>
      <c r="C157" s="418" t="s">
        <v>195</v>
      </c>
      <c r="D157" s="418"/>
      <c r="E157" s="418"/>
      <c r="F157" s="437" t="s">
        <v>39</v>
      </c>
      <c r="G157" s="438"/>
      <c r="H157" s="474">
        <v>31</v>
      </c>
      <c r="I157" s="475"/>
      <c r="J157" s="62"/>
      <c r="K157" s="320"/>
      <c r="L157" s="191"/>
      <c r="O157" s="40"/>
    </row>
    <row r="158" spans="1:15" s="63" customFormat="1" ht="44.1" customHeight="1">
      <c r="A158" s="34"/>
      <c r="B158" s="83"/>
      <c r="C158" s="418" t="s">
        <v>187</v>
      </c>
      <c r="D158" s="418"/>
      <c r="E158" s="418"/>
      <c r="F158" s="437" t="s">
        <v>41</v>
      </c>
      <c r="G158" s="438"/>
      <c r="H158" s="474">
        <v>100</v>
      </c>
      <c r="I158" s="475"/>
      <c r="J158" s="62"/>
      <c r="K158" s="320"/>
      <c r="L158" s="481" t="s">
        <v>155</v>
      </c>
      <c r="O158" s="40">
        <f>IF(OR(H155="exclusion",F160="Measure has been met."),1,0)</f>
        <v>1</v>
      </c>
    </row>
    <row r="159" spans="1:15" s="63" customFormat="1" ht="24" customHeight="1">
      <c r="A159" s="34"/>
      <c r="B159" s="83"/>
      <c r="C159" s="418" t="s">
        <v>189</v>
      </c>
      <c r="D159" s="418"/>
      <c r="E159" s="418"/>
      <c r="F159" s="464" t="s">
        <v>43</v>
      </c>
      <c r="G159" s="464"/>
      <c r="H159" s="441">
        <f>IFERROR(IF((H157/H158)&gt;1,"Error! Percentage cannot exceed 100%",H157/H158), "")</f>
        <v>0.31</v>
      </c>
      <c r="I159" s="441"/>
      <c r="J159" s="62"/>
      <c r="K159" s="320"/>
      <c r="L159" s="481"/>
      <c r="O159" s="40">
        <f>SUM(O138:O158)</f>
        <v>3</v>
      </c>
    </row>
    <row r="160" spans="1:15" s="63" customFormat="1" ht="24.6" customHeight="1">
      <c r="A160" s="34"/>
      <c r="B160" s="83"/>
      <c r="C160" s="173"/>
      <c r="D160" s="173"/>
      <c r="E160" s="173"/>
      <c r="F160" s="362" t="str">
        <f>IFERROR(IF(OR(H157/H158&lt;=0.0501,H159="Error! Percentage cannot exceed 100%"), "You do not meet this measure.", "Measure has been met."), "")</f>
        <v>Measure has been met.</v>
      </c>
      <c r="G160" s="362"/>
      <c r="H160" s="362"/>
      <c r="I160" s="362"/>
      <c r="J160" s="62"/>
      <c r="K160" s="320"/>
      <c r="L160" s="130"/>
      <c r="O160" s="40"/>
    </row>
    <row r="161" spans="1:15" s="63" customFormat="1" ht="15" customHeight="1" thickBot="1">
      <c r="A161" s="71"/>
      <c r="B161" s="162"/>
      <c r="C161" s="162"/>
      <c r="D161" s="162"/>
      <c r="E161" s="162"/>
      <c r="F161" s="162"/>
      <c r="G161" s="162"/>
      <c r="H161" s="162"/>
      <c r="I161" s="162"/>
      <c r="J161" s="72"/>
      <c r="K161" s="81"/>
      <c r="L161" s="135"/>
      <c r="O161" s="42">
        <f>IF(O159&gt;=3,1,0)</f>
        <v>1</v>
      </c>
    </row>
    <row r="162" spans="1:15" s="63" customFormat="1" ht="15" customHeight="1">
      <c r="A162" s="73"/>
      <c r="B162" s="163"/>
      <c r="C162" s="163"/>
      <c r="D162" s="163"/>
      <c r="E162" s="163"/>
      <c r="F162" s="163"/>
      <c r="G162" s="163"/>
      <c r="H162" s="163"/>
      <c r="I162" s="163"/>
      <c r="J162" s="74"/>
      <c r="K162" s="75"/>
      <c r="L162" s="136"/>
      <c r="O162" s="40"/>
    </row>
    <row r="163" spans="1:15" s="63" customFormat="1" ht="30" customHeight="1">
      <c r="A163" s="473" t="str">
        <f>IF(O196=1,"You have completed this objective.","")</f>
        <v>You have completed this objective.</v>
      </c>
      <c r="B163" s="182">
        <v>7</v>
      </c>
      <c r="C163" s="488" t="s">
        <v>196</v>
      </c>
      <c r="D163" s="489"/>
      <c r="E163" s="489"/>
      <c r="F163" s="489"/>
      <c r="G163" s="489"/>
      <c r="H163" s="489"/>
      <c r="I163" s="490"/>
      <c r="J163" s="62"/>
      <c r="K163" s="69"/>
      <c r="L163" s="134"/>
      <c r="O163" s="40"/>
    </row>
    <row r="164" spans="1:15" s="63" customFormat="1" ht="158.25" customHeight="1">
      <c r="A164" s="473"/>
      <c r="B164" s="179"/>
      <c r="C164" s="416" t="s">
        <v>98</v>
      </c>
      <c r="D164" s="417"/>
      <c r="E164" s="418" t="s">
        <v>197</v>
      </c>
      <c r="F164" s="418"/>
      <c r="G164" s="418"/>
      <c r="H164" s="418"/>
      <c r="I164" s="418"/>
      <c r="J164" s="80"/>
      <c r="K164" s="419"/>
      <c r="L164" s="134"/>
      <c r="O164" s="40"/>
    </row>
    <row r="165" spans="1:15" s="63" customFormat="1" ht="59.25" customHeight="1">
      <c r="A165" s="473"/>
      <c r="B165" s="179"/>
      <c r="C165" s="416" t="s">
        <v>123</v>
      </c>
      <c r="D165" s="417"/>
      <c r="E165" s="422" t="s">
        <v>198</v>
      </c>
      <c r="F165" s="423"/>
      <c r="G165" s="423"/>
      <c r="H165" s="423"/>
      <c r="I165" s="424"/>
      <c r="J165" s="80"/>
      <c r="K165" s="419"/>
      <c r="L165" s="487" t="s">
        <v>199</v>
      </c>
      <c r="O165" s="40"/>
    </row>
    <row r="166" spans="1:15" s="63" customFormat="1" ht="102.75" customHeight="1">
      <c r="A166" s="198"/>
      <c r="B166" s="179"/>
      <c r="C166" s="416" t="s">
        <v>103</v>
      </c>
      <c r="D166" s="417"/>
      <c r="E166" s="422" t="s">
        <v>200</v>
      </c>
      <c r="F166" s="423"/>
      <c r="G166" s="423"/>
      <c r="H166" s="423"/>
      <c r="I166" s="424"/>
      <c r="J166" s="80"/>
      <c r="K166" s="419"/>
      <c r="L166" s="433"/>
      <c r="O166" s="40"/>
    </row>
    <row r="167" spans="1:15" s="63" customFormat="1" ht="15" customHeight="1">
      <c r="A167" s="34"/>
      <c r="B167" s="83"/>
      <c r="C167" s="83"/>
      <c r="D167" s="83"/>
      <c r="E167" s="83"/>
      <c r="F167" s="83"/>
      <c r="G167" s="83"/>
      <c r="H167" s="83"/>
      <c r="I167" s="83"/>
      <c r="J167" s="62"/>
      <c r="K167" s="419"/>
      <c r="L167" s="433"/>
      <c r="O167" s="40"/>
    </row>
    <row r="168" spans="1:15" s="63" customFormat="1" ht="19.899999999999999" customHeight="1">
      <c r="A168" s="34"/>
      <c r="B168" s="83"/>
      <c r="C168" s="421" t="s">
        <v>152</v>
      </c>
      <c r="D168" s="421"/>
      <c r="E168" s="421"/>
      <c r="F168" s="421"/>
      <c r="G168" s="421"/>
      <c r="H168" s="425" t="s">
        <v>81</v>
      </c>
      <c r="I168" s="426"/>
      <c r="J168" s="62"/>
      <c r="K168" s="419"/>
      <c r="L168" s="433"/>
      <c r="O168" s="40"/>
    </row>
    <row r="169" spans="1:15" s="63" customFormat="1" ht="15" customHeight="1">
      <c r="A169" s="34"/>
      <c r="B169" s="83"/>
      <c r="C169" s="174" t="str">
        <f>IF(H168="Exclusion", "You do not need to complete this measure.","")</f>
        <v/>
      </c>
      <c r="D169" s="83"/>
      <c r="E169" s="83"/>
      <c r="F169" s="83"/>
      <c r="G169" s="83"/>
      <c r="H169" s="83"/>
      <c r="I169" s="83"/>
      <c r="J169" s="62"/>
      <c r="K169" s="419"/>
      <c r="L169" s="191"/>
      <c r="O169" s="40"/>
    </row>
    <row r="170" spans="1:15" s="63" customFormat="1" ht="49.9" customHeight="1">
      <c r="A170" s="34"/>
      <c r="B170" s="83"/>
      <c r="C170" s="418" t="s">
        <v>201</v>
      </c>
      <c r="D170" s="418"/>
      <c r="E170" s="418"/>
      <c r="F170" s="437" t="s">
        <v>39</v>
      </c>
      <c r="G170" s="438"/>
      <c r="H170" s="439">
        <v>61</v>
      </c>
      <c r="I170" s="439"/>
      <c r="J170" s="62"/>
      <c r="K170" s="419"/>
      <c r="L170" s="69"/>
      <c r="O170" s="40"/>
    </row>
    <row r="171" spans="1:15" s="63" customFormat="1" ht="60.75" customHeight="1">
      <c r="A171" s="34"/>
      <c r="B171" s="83"/>
      <c r="C171" s="418" t="s">
        <v>202</v>
      </c>
      <c r="D171" s="418"/>
      <c r="E171" s="418"/>
      <c r="F171" s="437" t="s">
        <v>41</v>
      </c>
      <c r="G171" s="438"/>
      <c r="H171" s="439">
        <v>100</v>
      </c>
      <c r="I171" s="439"/>
      <c r="J171" s="62"/>
      <c r="K171" s="419"/>
      <c r="L171" s="134" t="s">
        <v>188</v>
      </c>
      <c r="O171" s="40">
        <f>IF(OR(H168="exclusion",F173="Measure has been met."),1,0)</f>
        <v>1</v>
      </c>
    </row>
    <row r="172" spans="1:15" s="63" customFormat="1" ht="49.9" customHeight="1">
      <c r="A172" s="34"/>
      <c r="B172" s="83"/>
      <c r="C172" s="418" t="s">
        <v>203</v>
      </c>
      <c r="D172" s="418"/>
      <c r="E172" s="418"/>
      <c r="F172" s="437" t="s">
        <v>43</v>
      </c>
      <c r="G172" s="438"/>
      <c r="H172" s="441">
        <f>IFERROR(IF((H170/H171)&gt;1,"Error! Percentage cannot exceed 100%",H170/H171), "")</f>
        <v>0.61</v>
      </c>
      <c r="I172" s="441"/>
      <c r="J172" s="62"/>
      <c r="K172" s="419"/>
      <c r="L172" s="134"/>
      <c r="O172" s="40"/>
    </row>
    <row r="173" spans="1:15" s="63" customFormat="1" ht="24" customHeight="1">
      <c r="A173" s="34"/>
      <c r="B173" s="83"/>
      <c r="C173" s="173"/>
      <c r="D173" s="173"/>
      <c r="E173" s="173"/>
      <c r="F173" s="442" t="str">
        <f>IFERROR(IF(OR(H170/H171&lt;=0.501,H172="Error! Percentage cannot exceed 100%"), "You do not meet this measure.", "Measure has been met."), "")</f>
        <v>Measure has been met.</v>
      </c>
      <c r="G173" s="443"/>
      <c r="H173" s="443"/>
      <c r="I173" s="444"/>
      <c r="J173" s="62"/>
      <c r="K173" s="320"/>
      <c r="L173" s="134"/>
      <c r="O173" s="40"/>
    </row>
    <row r="174" spans="1:15" s="63" customFormat="1" ht="13.9" customHeight="1">
      <c r="A174" s="34"/>
      <c r="B174" s="83"/>
      <c r="C174" s="173"/>
      <c r="D174" s="173"/>
      <c r="E174" s="173"/>
      <c r="F174" s="190"/>
      <c r="G174" s="190"/>
      <c r="H174" s="190"/>
      <c r="I174" s="190"/>
      <c r="J174" s="62"/>
      <c r="K174" s="320"/>
      <c r="L174" s="134"/>
      <c r="O174" s="40"/>
    </row>
    <row r="175" spans="1:15" s="63" customFormat="1" ht="59.45" customHeight="1">
      <c r="A175" s="34"/>
      <c r="B175" s="83"/>
      <c r="C175" s="416" t="s">
        <v>144</v>
      </c>
      <c r="D175" s="417"/>
      <c r="E175" s="418" t="s">
        <v>204</v>
      </c>
      <c r="F175" s="418"/>
      <c r="G175" s="418"/>
      <c r="H175" s="418"/>
      <c r="I175" s="418"/>
      <c r="J175" s="62"/>
      <c r="K175" s="320"/>
      <c r="L175" s="134"/>
      <c r="O175" s="40"/>
    </row>
    <row r="176" spans="1:15" s="63" customFormat="1" ht="99" customHeight="1">
      <c r="A176" s="34"/>
      <c r="B176" s="83"/>
      <c r="C176" s="416" t="s">
        <v>103</v>
      </c>
      <c r="D176" s="417"/>
      <c r="E176" s="418" t="s">
        <v>205</v>
      </c>
      <c r="F176" s="418"/>
      <c r="G176" s="418"/>
      <c r="H176" s="418"/>
      <c r="I176" s="418"/>
      <c r="J176" s="62"/>
      <c r="K176" s="320"/>
      <c r="L176" s="134" t="s">
        <v>206</v>
      </c>
      <c r="O176" s="40"/>
    </row>
    <row r="177" spans="1:15" s="63" customFormat="1" ht="15" customHeight="1">
      <c r="A177" s="34"/>
      <c r="B177" s="83"/>
      <c r="C177" s="83"/>
      <c r="D177" s="83"/>
      <c r="E177" s="83"/>
      <c r="F177" s="83"/>
      <c r="G177" s="83"/>
      <c r="H177" s="83"/>
      <c r="I177" s="83"/>
      <c r="J177" s="62"/>
      <c r="K177" s="320"/>
      <c r="L177" s="134"/>
      <c r="O177" s="40"/>
    </row>
    <row r="178" spans="1:15" s="63" customFormat="1" ht="39" customHeight="1">
      <c r="A178" s="34"/>
      <c r="B178" s="83"/>
      <c r="C178" s="428" t="s">
        <v>113</v>
      </c>
      <c r="D178" s="429"/>
      <c r="E178" s="429"/>
      <c r="F178" s="429"/>
      <c r="G178" s="430"/>
      <c r="H178" s="431" t="s">
        <v>114</v>
      </c>
      <c r="I178" s="432"/>
      <c r="J178" s="62"/>
      <c r="K178" s="320"/>
      <c r="L178" s="134"/>
      <c r="O178" s="40"/>
    </row>
    <row r="179" spans="1:15" s="63" customFormat="1" ht="15" customHeight="1">
      <c r="A179" s="34"/>
      <c r="B179" s="83"/>
      <c r="C179" s="174" t="str">
        <f>IF(OR(H178="Alternate Exclusion",H178="Exclusion"),"You do not need to complete this measure.","")</f>
        <v/>
      </c>
      <c r="D179" s="83"/>
      <c r="E179" s="83"/>
      <c r="F179" s="83"/>
      <c r="G179" s="83"/>
      <c r="H179" s="83"/>
      <c r="I179" s="83"/>
      <c r="J179" s="62"/>
      <c r="K179" s="320"/>
      <c r="L179" s="134"/>
      <c r="O179" s="40"/>
    </row>
    <row r="180" spans="1:15" s="63" customFormat="1" ht="19.899999999999999" customHeight="1">
      <c r="A180" s="34"/>
      <c r="B180" s="83"/>
      <c r="C180" s="421" t="s">
        <v>152</v>
      </c>
      <c r="D180" s="421"/>
      <c r="E180" s="421"/>
      <c r="F180" s="421"/>
      <c r="G180" s="421"/>
      <c r="H180" s="425" t="s">
        <v>81</v>
      </c>
      <c r="I180" s="426"/>
      <c r="J180" s="62"/>
      <c r="K180" s="320"/>
      <c r="L180" s="481" t="s">
        <v>115</v>
      </c>
      <c r="O180" s="40"/>
    </row>
    <row r="181" spans="1:15" s="63" customFormat="1" ht="15" customHeight="1">
      <c r="A181" s="34"/>
      <c r="B181" s="83"/>
      <c r="C181" s="174" t="str">
        <f>IF(H180="Exclusion","You do not need to complete this measure.","")</f>
        <v/>
      </c>
      <c r="D181" s="83"/>
      <c r="E181" s="83"/>
      <c r="F181" s="83"/>
      <c r="G181" s="83"/>
      <c r="H181" s="83"/>
      <c r="I181" s="83"/>
      <c r="J181" s="62"/>
      <c r="K181" s="320"/>
      <c r="L181" s="481"/>
      <c r="O181" s="40"/>
    </row>
    <row r="182" spans="1:15" s="63" customFormat="1" ht="52.15" customHeight="1">
      <c r="A182" s="34"/>
      <c r="B182" s="83"/>
      <c r="C182" s="418" t="s">
        <v>207</v>
      </c>
      <c r="D182" s="418"/>
      <c r="E182" s="418"/>
      <c r="F182" s="437" t="s">
        <v>39</v>
      </c>
      <c r="G182" s="438"/>
      <c r="H182" s="474">
        <v>64</v>
      </c>
      <c r="I182" s="475"/>
      <c r="J182" s="62"/>
      <c r="K182" s="320"/>
      <c r="L182" s="134"/>
      <c r="O182" s="40"/>
    </row>
    <row r="183" spans="1:15" s="63" customFormat="1" ht="63" customHeight="1">
      <c r="A183" s="34"/>
      <c r="B183" s="83"/>
      <c r="C183" s="418" t="s">
        <v>208</v>
      </c>
      <c r="D183" s="418"/>
      <c r="E183" s="418"/>
      <c r="F183" s="437" t="s">
        <v>41</v>
      </c>
      <c r="G183" s="438"/>
      <c r="H183" s="474">
        <v>100</v>
      </c>
      <c r="I183" s="475"/>
      <c r="J183" s="62"/>
      <c r="K183" s="320"/>
      <c r="L183" s="134" t="s">
        <v>209</v>
      </c>
      <c r="O183" s="40">
        <f>IF(OR(H180="exclusion",F185="Measure has been met."),1,0)</f>
        <v>1</v>
      </c>
    </row>
    <row r="184" spans="1:15" s="63" customFormat="1" ht="49.9" customHeight="1">
      <c r="A184" s="34"/>
      <c r="B184" s="83"/>
      <c r="C184" s="418" t="s">
        <v>210</v>
      </c>
      <c r="D184" s="418"/>
      <c r="E184" s="418"/>
      <c r="F184" s="464" t="s">
        <v>43</v>
      </c>
      <c r="G184" s="464"/>
      <c r="H184" s="441">
        <f>IFERROR(IF((H182/H183)&gt;1,"Error! Percentage cannot exceed 100%",H182/H183), "")</f>
        <v>0.64</v>
      </c>
      <c r="I184" s="441"/>
      <c r="J184" s="62"/>
      <c r="K184" s="320"/>
      <c r="L184" s="134"/>
      <c r="O184" s="40"/>
    </row>
    <row r="185" spans="1:15" s="63" customFormat="1" ht="24.6" customHeight="1">
      <c r="A185" s="34"/>
      <c r="B185" s="83"/>
      <c r="C185" s="173"/>
      <c r="D185" s="173"/>
      <c r="E185" s="173"/>
      <c r="F185" s="362" t="str">
        <f>IFERROR(IF(OR(H182/H183&lt;=0.401,H184="Error! Percentage cannot exceed 100%"), "You do not meet this measure.", "Measure has been met."), "")</f>
        <v>Measure has been met.</v>
      </c>
      <c r="G185" s="362"/>
      <c r="H185" s="362"/>
      <c r="I185" s="362"/>
      <c r="J185" s="62"/>
      <c r="K185" s="320"/>
      <c r="L185" s="134"/>
      <c r="O185" s="40"/>
    </row>
    <row r="186" spans="1:15" s="63" customFormat="1" ht="13.9" customHeight="1">
      <c r="A186" s="34"/>
      <c r="B186" s="83"/>
      <c r="C186" s="173"/>
      <c r="D186" s="173"/>
      <c r="E186" s="173"/>
      <c r="F186" s="190"/>
      <c r="G186" s="190"/>
      <c r="H186" s="190"/>
      <c r="I186" s="190"/>
      <c r="J186" s="62"/>
      <c r="K186" s="320"/>
      <c r="L186" s="134"/>
      <c r="O186" s="40"/>
    </row>
    <row r="187" spans="1:15" s="63" customFormat="1" ht="113.25" customHeight="1">
      <c r="A187" s="34"/>
      <c r="B187" s="83"/>
      <c r="C187" s="416" t="s">
        <v>159</v>
      </c>
      <c r="D187" s="417"/>
      <c r="E187" s="418" t="s">
        <v>211</v>
      </c>
      <c r="F187" s="418"/>
      <c r="G187" s="418"/>
      <c r="H187" s="418"/>
      <c r="I187" s="418"/>
      <c r="J187" s="62"/>
      <c r="K187" s="320"/>
      <c r="L187" s="134"/>
      <c r="O187" s="40"/>
    </row>
    <row r="188" spans="1:15" s="63" customFormat="1" ht="52.15" customHeight="1">
      <c r="A188" s="34"/>
      <c r="B188" s="83"/>
      <c r="C188" s="416" t="s">
        <v>103</v>
      </c>
      <c r="D188" s="417"/>
      <c r="E188" s="418" t="s">
        <v>212</v>
      </c>
      <c r="F188" s="418"/>
      <c r="G188" s="418"/>
      <c r="H188" s="418"/>
      <c r="I188" s="418"/>
      <c r="J188" s="62"/>
      <c r="K188" s="320"/>
      <c r="L188" s="134"/>
      <c r="O188" s="40"/>
    </row>
    <row r="189" spans="1:15" s="63" customFormat="1" ht="15" customHeight="1">
      <c r="A189" s="34"/>
      <c r="B189" s="83"/>
      <c r="C189" s="83"/>
      <c r="D189" s="83"/>
      <c r="E189" s="83"/>
      <c r="F189" s="83"/>
      <c r="G189" s="83"/>
      <c r="H189" s="83"/>
      <c r="I189" s="83"/>
      <c r="J189" s="62"/>
      <c r="K189" s="320"/>
      <c r="L189" s="134"/>
      <c r="O189" s="40"/>
    </row>
    <row r="190" spans="1:15" s="63" customFormat="1" ht="19.149999999999999" customHeight="1">
      <c r="A190" s="34"/>
      <c r="B190" s="83"/>
      <c r="C190" s="421" t="s">
        <v>152</v>
      </c>
      <c r="D190" s="421"/>
      <c r="E190" s="421"/>
      <c r="F190" s="421"/>
      <c r="G190" s="421"/>
      <c r="H190" s="425" t="s">
        <v>81</v>
      </c>
      <c r="I190" s="426"/>
      <c r="J190" s="62"/>
      <c r="K190" s="320"/>
      <c r="L190" s="481" t="s">
        <v>115</v>
      </c>
      <c r="O190" s="40"/>
    </row>
    <row r="191" spans="1:15" s="63" customFormat="1" ht="15" customHeight="1">
      <c r="A191" s="34"/>
      <c r="B191" s="83"/>
      <c r="C191" s="174" t="str">
        <f>IF(OR(H190="Alternate Exclusion",H190="Exclusion"),"You do not need to complete this measure.","")</f>
        <v/>
      </c>
      <c r="D191" s="83"/>
      <c r="E191" s="83"/>
      <c r="F191" s="83"/>
      <c r="G191" s="83"/>
      <c r="H191" s="83"/>
      <c r="I191" s="83"/>
      <c r="J191" s="62"/>
      <c r="K191" s="320"/>
      <c r="L191" s="481"/>
      <c r="O191" s="40"/>
    </row>
    <row r="192" spans="1:15" s="63" customFormat="1" ht="52.15" customHeight="1">
      <c r="A192" s="34"/>
      <c r="B192" s="83"/>
      <c r="C192" s="418" t="s">
        <v>213</v>
      </c>
      <c r="D192" s="418"/>
      <c r="E192" s="418"/>
      <c r="F192" s="437" t="s">
        <v>39</v>
      </c>
      <c r="G192" s="438"/>
      <c r="H192" s="474">
        <v>96</v>
      </c>
      <c r="I192" s="475"/>
      <c r="J192" s="62"/>
      <c r="K192" s="320"/>
      <c r="L192" s="134"/>
      <c r="O192" s="40"/>
    </row>
    <row r="193" spans="1:15" s="63" customFormat="1" ht="57.6" customHeight="1">
      <c r="A193" s="34"/>
      <c r="B193" s="83"/>
      <c r="C193" s="418" t="s">
        <v>214</v>
      </c>
      <c r="D193" s="418"/>
      <c r="E193" s="418"/>
      <c r="F193" s="437" t="s">
        <v>41</v>
      </c>
      <c r="G193" s="438"/>
      <c r="H193" s="474">
        <v>100</v>
      </c>
      <c r="I193" s="475"/>
      <c r="J193" s="62"/>
      <c r="K193" s="320"/>
      <c r="L193" s="134" t="s">
        <v>209</v>
      </c>
      <c r="O193" s="40">
        <f>IF(OR(H190="exclusion",F195="Measure has been met."),1,0)</f>
        <v>1</v>
      </c>
    </row>
    <row r="194" spans="1:15" s="63" customFormat="1" ht="49.9" customHeight="1">
      <c r="A194" s="34"/>
      <c r="B194" s="83"/>
      <c r="C194" s="418" t="s">
        <v>215</v>
      </c>
      <c r="D194" s="418"/>
      <c r="E194" s="418"/>
      <c r="F194" s="464" t="s">
        <v>43</v>
      </c>
      <c r="G194" s="464"/>
      <c r="H194" s="441">
        <f>IFERROR(IF((H192/H193)&gt;1,"Error! Percentage cannot exceed 100%",H192/H193), "")</f>
        <v>0.96</v>
      </c>
      <c r="I194" s="441"/>
      <c r="J194" s="62"/>
      <c r="K194" s="320"/>
      <c r="L194" s="134"/>
      <c r="O194" s="40">
        <f>SUM(O171:O193)</f>
        <v>3</v>
      </c>
    </row>
    <row r="195" spans="1:15" s="63" customFormat="1" ht="24.6" customHeight="1">
      <c r="A195" s="34"/>
      <c r="B195" s="83"/>
      <c r="C195" s="173"/>
      <c r="D195" s="173"/>
      <c r="E195" s="173"/>
      <c r="F195" s="362" t="str">
        <f>IFERROR(IF(OR(H192/H193&lt;=0.801,H194="Error! Percentage cannot exceed 100%"), "You do not meet this measure.", "Measure has been met."), "")</f>
        <v>Measure has been met.</v>
      </c>
      <c r="G195" s="362"/>
      <c r="H195" s="362"/>
      <c r="I195" s="362"/>
      <c r="J195" s="62"/>
      <c r="K195" s="320"/>
      <c r="L195" s="134"/>
      <c r="O195" s="40"/>
    </row>
    <row r="196" spans="1:15" s="63" customFormat="1" ht="15" customHeight="1" thickBot="1">
      <c r="A196" s="71"/>
      <c r="B196" s="162"/>
      <c r="C196" s="162"/>
      <c r="D196" s="162"/>
      <c r="E196" s="162"/>
      <c r="F196" s="162"/>
      <c r="G196" s="162"/>
      <c r="H196" s="162"/>
      <c r="I196" s="162"/>
      <c r="J196" s="72"/>
      <c r="K196" s="81"/>
      <c r="L196" s="186"/>
      <c r="O196" s="42">
        <f>IF(O194&gt;=3,1,0)</f>
        <v>1</v>
      </c>
    </row>
    <row r="197" spans="1:15" s="63" customFormat="1" ht="15" customHeight="1">
      <c r="A197" s="73"/>
      <c r="B197" s="163"/>
      <c r="C197" s="163"/>
      <c r="D197" s="163"/>
      <c r="E197" s="163"/>
      <c r="F197" s="163"/>
      <c r="G197" s="163"/>
      <c r="H197" s="163"/>
      <c r="I197" s="163"/>
      <c r="J197" s="74"/>
      <c r="K197" s="75"/>
      <c r="L197" s="133"/>
      <c r="O197" s="188"/>
    </row>
    <row r="198" spans="1:15" s="63" customFormat="1" ht="30.6" customHeight="1">
      <c r="A198" s="473" t="str">
        <f>IF(N224="yes","You have completed this objective.","")</f>
        <v>You have completed this objective.</v>
      </c>
      <c r="B198" s="182">
        <v>8</v>
      </c>
      <c r="C198" s="415" t="s">
        <v>216</v>
      </c>
      <c r="D198" s="415"/>
      <c r="E198" s="415"/>
      <c r="F198" s="415"/>
      <c r="G198" s="415"/>
      <c r="H198" s="415"/>
      <c r="I198" s="415"/>
      <c r="J198" s="62"/>
      <c r="K198" s="419"/>
      <c r="L198" s="134" t="s">
        <v>217</v>
      </c>
      <c r="O198" s="189"/>
    </row>
    <row r="199" spans="1:15" s="63" customFormat="1" ht="97.5" customHeight="1">
      <c r="A199" s="473"/>
      <c r="B199" s="179"/>
      <c r="C199" s="416" t="s">
        <v>98</v>
      </c>
      <c r="D199" s="417"/>
      <c r="E199" s="418" t="s">
        <v>218</v>
      </c>
      <c r="F199" s="418"/>
      <c r="G199" s="418"/>
      <c r="H199" s="418"/>
      <c r="I199" s="418"/>
      <c r="J199" s="80"/>
      <c r="K199" s="419"/>
      <c r="L199" s="134"/>
      <c r="O199" s="189"/>
    </row>
    <row r="200" spans="1:15" s="63" customFormat="1" ht="53.1" customHeight="1">
      <c r="A200" s="473"/>
      <c r="B200" s="179"/>
      <c r="C200" s="416" t="s">
        <v>123</v>
      </c>
      <c r="D200" s="417"/>
      <c r="E200" s="418" t="s">
        <v>219</v>
      </c>
      <c r="F200" s="418"/>
      <c r="G200" s="418"/>
      <c r="H200" s="418"/>
      <c r="I200" s="418"/>
      <c r="J200" s="80"/>
      <c r="K200" s="419"/>
      <c r="L200" s="134"/>
      <c r="O200" s="189"/>
    </row>
    <row r="201" spans="1:15" s="63" customFormat="1" ht="150.75" customHeight="1">
      <c r="A201" s="82"/>
      <c r="B201" s="182"/>
      <c r="C201" s="416" t="s">
        <v>103</v>
      </c>
      <c r="D201" s="417"/>
      <c r="E201" s="418" t="s">
        <v>220</v>
      </c>
      <c r="F201" s="418"/>
      <c r="G201" s="418"/>
      <c r="H201" s="418"/>
      <c r="I201" s="418"/>
      <c r="J201" s="80"/>
      <c r="K201" s="419"/>
      <c r="L201" s="229" t="s">
        <v>221</v>
      </c>
      <c r="O201" s="189"/>
    </row>
    <row r="202" spans="1:15" s="63" customFormat="1" ht="23.25" customHeight="1">
      <c r="A202" s="82"/>
      <c r="B202" s="83"/>
      <c r="C202" s="83"/>
      <c r="D202" s="83"/>
      <c r="E202" s="83"/>
      <c r="F202" s="83"/>
      <c r="G202" s="83"/>
      <c r="H202" s="83"/>
      <c r="I202" s="83"/>
      <c r="J202" s="62"/>
      <c r="K202" s="419"/>
      <c r="L202" s="491" t="str">
        <f>IF(H203="","",IF(H203="Measure","",IF(H203="Exclusions","Exclusions do not count towards meeting the objective. EPs must either meet two measures or meet the exclusions for the measures the EP is unable to meet","")))</f>
        <v/>
      </c>
      <c r="O202" s="189"/>
    </row>
    <row r="203" spans="1:15" s="63" customFormat="1" ht="25.15" customHeight="1">
      <c r="A203" s="82"/>
      <c r="B203" s="83"/>
      <c r="C203" s="421" t="s">
        <v>222</v>
      </c>
      <c r="D203" s="421"/>
      <c r="E203" s="421"/>
      <c r="F203" s="421"/>
      <c r="G203" s="421"/>
      <c r="H203" s="434" t="s">
        <v>81</v>
      </c>
      <c r="I203" s="435"/>
      <c r="J203" s="62"/>
      <c r="K203" s="419"/>
      <c r="L203" s="491"/>
      <c r="O203" s="40" t="str">
        <f>IF(H203="measure","Met",IF(H203="exclusions","Excluded","Not met"))</f>
        <v>Met</v>
      </c>
    </row>
    <row r="204" spans="1:15" s="63" customFormat="1" ht="15">
      <c r="A204" s="82"/>
      <c r="B204" s="83"/>
      <c r="C204" s="180"/>
      <c r="D204" s="180"/>
      <c r="E204" s="180"/>
      <c r="F204" s="180"/>
      <c r="G204" s="180"/>
      <c r="H204" s="181"/>
      <c r="I204" s="181"/>
      <c r="J204" s="62"/>
      <c r="K204" s="320"/>
      <c r="L204" s="491"/>
      <c r="O204" s="189"/>
    </row>
    <row r="205" spans="1:15" s="63" customFormat="1" ht="40.9" customHeight="1">
      <c r="A205" s="82"/>
      <c r="B205" s="83"/>
      <c r="C205" s="416" t="s">
        <v>144</v>
      </c>
      <c r="D205" s="417"/>
      <c r="E205" s="418" t="s">
        <v>223</v>
      </c>
      <c r="F205" s="418"/>
      <c r="G205" s="418"/>
      <c r="H205" s="418"/>
      <c r="I205" s="418"/>
      <c r="J205" s="62"/>
      <c r="K205" s="320"/>
      <c r="L205" s="323"/>
      <c r="O205" s="189"/>
    </row>
    <row r="206" spans="1:15" s="63" customFormat="1" ht="123" customHeight="1">
      <c r="A206" s="82"/>
      <c r="B206" s="83"/>
      <c r="C206" s="416" t="s">
        <v>103</v>
      </c>
      <c r="D206" s="417"/>
      <c r="E206" s="418" t="s">
        <v>224</v>
      </c>
      <c r="F206" s="418"/>
      <c r="G206" s="418"/>
      <c r="H206" s="418"/>
      <c r="I206" s="418"/>
      <c r="J206" s="62"/>
      <c r="K206" s="419"/>
      <c r="L206" s="322" t="s">
        <v>225</v>
      </c>
      <c r="O206" s="189"/>
    </row>
    <row r="207" spans="1:15" s="63" customFormat="1" ht="22.7" customHeight="1">
      <c r="A207" s="82"/>
      <c r="B207" s="83"/>
      <c r="C207" s="180"/>
      <c r="D207" s="180"/>
      <c r="E207" s="180"/>
      <c r="F207" s="180"/>
      <c r="G207" s="180"/>
      <c r="H207" s="181"/>
      <c r="I207" s="181"/>
      <c r="J207" s="62"/>
      <c r="K207" s="419"/>
      <c r="L207" s="491" t="str">
        <f>IF(H208="","",IF(H208="Measure","",IF(H208="Exclusions","Exclusions do not count towards meeting the objective. EPs must either meet two measures or meet the exclusions for the measures the EP is unable to meet","")))</f>
        <v>Exclusions do not count towards meeting the objective. EPs must either meet two measures or meet the exclusions for the measures the EP is unable to meet</v>
      </c>
      <c r="O207" s="189"/>
    </row>
    <row r="208" spans="1:15" s="63" customFormat="1" ht="25.15" customHeight="1">
      <c r="A208" s="82"/>
      <c r="B208" s="83"/>
      <c r="C208" s="428" t="s">
        <v>222</v>
      </c>
      <c r="D208" s="429"/>
      <c r="E208" s="429"/>
      <c r="F208" s="429"/>
      <c r="G208" s="430"/>
      <c r="H208" s="434" t="s">
        <v>83</v>
      </c>
      <c r="I208" s="435"/>
      <c r="J208" s="62"/>
      <c r="K208" s="419"/>
      <c r="L208" s="491"/>
      <c r="O208" s="40" t="str">
        <f>IF(H208="measure","Met",IF(H208="exclusions","Excluded","Not met"))</f>
        <v>Excluded</v>
      </c>
    </row>
    <row r="209" spans="1:18" s="63" customFormat="1" ht="15">
      <c r="A209" s="82"/>
      <c r="B209" s="83"/>
      <c r="C209" s="180"/>
      <c r="D209" s="180"/>
      <c r="E209" s="180"/>
      <c r="F209" s="180"/>
      <c r="G209" s="180"/>
      <c r="H209" s="181"/>
      <c r="I209" s="181"/>
      <c r="J209" s="62"/>
      <c r="K209" s="419"/>
      <c r="L209" s="491"/>
      <c r="O209" s="189"/>
    </row>
    <row r="210" spans="1:18" s="63" customFormat="1" ht="36.950000000000003" customHeight="1">
      <c r="A210" s="82"/>
      <c r="B210" s="83"/>
      <c r="C210" s="416" t="s">
        <v>226</v>
      </c>
      <c r="D210" s="417"/>
      <c r="E210" s="418" t="s">
        <v>227</v>
      </c>
      <c r="F210" s="418"/>
      <c r="G210" s="418"/>
      <c r="H210" s="418"/>
      <c r="I210" s="418"/>
      <c r="J210" s="62"/>
      <c r="K210" s="320"/>
      <c r="L210" s="323"/>
      <c r="O210" s="189"/>
    </row>
    <row r="211" spans="1:18" s="63" customFormat="1" ht="143.25" customHeight="1">
      <c r="A211" s="82"/>
      <c r="B211" s="83"/>
      <c r="C211" s="416" t="s">
        <v>103</v>
      </c>
      <c r="D211" s="417"/>
      <c r="E211" s="418" t="s">
        <v>228</v>
      </c>
      <c r="F211" s="418"/>
      <c r="G211" s="418"/>
      <c r="H211" s="418"/>
      <c r="I211" s="418"/>
      <c r="J211" s="62"/>
      <c r="K211" s="419"/>
      <c r="L211" s="229" t="s">
        <v>229</v>
      </c>
      <c r="O211" s="189"/>
    </row>
    <row r="212" spans="1:18" s="63" customFormat="1" ht="20.25" customHeight="1">
      <c r="A212" s="82"/>
      <c r="B212" s="83"/>
      <c r="C212" s="180"/>
      <c r="D212" s="180"/>
      <c r="E212" s="180"/>
      <c r="F212" s="180"/>
      <c r="G212" s="180"/>
      <c r="H212" s="181"/>
      <c r="I212" s="181"/>
      <c r="J212" s="62"/>
      <c r="K212" s="419"/>
      <c r="L212" s="491" t="str">
        <f>IF(H213="","",IF(H213="Measure","",IF(H213="Exclusions","Exclusions do not count towards meeting the objective. EPs must either meet two measures or meet the exclusions for the measures the EP is unable to meet","")))</f>
        <v>Exclusions do not count towards meeting the objective. EPs must either meet two measures or meet the exclusions for the measures the EP is unable to meet</v>
      </c>
      <c r="O212" s="189"/>
    </row>
    <row r="213" spans="1:18" s="63" customFormat="1" ht="25.15" customHeight="1">
      <c r="A213" s="82"/>
      <c r="B213" s="83"/>
      <c r="C213" s="428" t="s">
        <v>222</v>
      </c>
      <c r="D213" s="429"/>
      <c r="E213" s="429"/>
      <c r="F213" s="429"/>
      <c r="G213" s="430"/>
      <c r="H213" s="434" t="s">
        <v>83</v>
      </c>
      <c r="I213" s="435"/>
      <c r="J213" s="62"/>
      <c r="K213" s="419"/>
      <c r="L213" s="491"/>
      <c r="O213" s="40" t="str">
        <f>IF(H213="measure","Met",IF(H213="exclusions","Excluded",IF(H213="Not Attested","Not Attested","Not met")))</f>
        <v>Excluded</v>
      </c>
      <c r="R213" s="62"/>
    </row>
    <row r="214" spans="1:18" s="63" customFormat="1" ht="15">
      <c r="A214" s="82"/>
      <c r="B214" s="83"/>
      <c r="C214" s="180"/>
      <c r="D214" s="180"/>
      <c r="E214" s="180"/>
      <c r="F214" s="180"/>
      <c r="G214" s="180"/>
      <c r="H214" s="181"/>
      <c r="I214" s="181"/>
      <c r="J214" s="62"/>
      <c r="K214" s="320"/>
      <c r="L214" s="491"/>
      <c r="O214" s="189"/>
    </row>
    <row r="215" spans="1:18" s="63" customFormat="1" ht="49.15" customHeight="1">
      <c r="A215" s="82"/>
      <c r="B215" s="205"/>
      <c r="C215" s="493" t="s">
        <v>230</v>
      </c>
      <c r="D215" s="494"/>
      <c r="E215" s="418" t="s">
        <v>231</v>
      </c>
      <c r="F215" s="418"/>
      <c r="G215" s="418"/>
      <c r="H215" s="418"/>
      <c r="I215" s="418"/>
      <c r="J215" s="62"/>
      <c r="K215" s="325"/>
      <c r="L215" s="321"/>
      <c r="O215" s="189"/>
    </row>
    <row r="216" spans="1:18" s="63" customFormat="1" ht="160.5" customHeight="1">
      <c r="A216" s="82"/>
      <c r="B216" s="83"/>
      <c r="C216" s="416" t="s">
        <v>103</v>
      </c>
      <c r="D216" s="417"/>
      <c r="E216" s="495" t="s">
        <v>232</v>
      </c>
      <c r="F216" s="495"/>
      <c r="G216" s="495"/>
      <c r="H216" s="495"/>
      <c r="I216" s="496"/>
      <c r="J216" s="204"/>
      <c r="K216" s="419"/>
      <c r="L216" s="229" t="s">
        <v>221</v>
      </c>
      <c r="O216" s="189"/>
    </row>
    <row r="217" spans="1:18" s="63" customFormat="1" ht="20.25" customHeight="1">
      <c r="A217" s="82"/>
      <c r="B217" s="83"/>
      <c r="C217" s="180"/>
      <c r="D217" s="180"/>
      <c r="E217" s="180"/>
      <c r="F217" s="180"/>
      <c r="G217" s="180"/>
      <c r="H217" s="181"/>
      <c r="I217" s="181"/>
      <c r="J217" s="62"/>
      <c r="K217" s="419"/>
      <c r="L217" s="491" t="str">
        <f>IF(H218="","",IF(H218="Measure","",IF(H218="Exclusions","Exclusions do not count towards meeting the objective. EPs must either meet two measures or meet the exclusions for the measures the EP is unable to meet","")))</f>
        <v/>
      </c>
      <c r="N217" s="232"/>
      <c r="O217" s="189"/>
    </row>
    <row r="218" spans="1:18" s="63" customFormat="1" ht="25.15" customHeight="1">
      <c r="A218" s="82"/>
      <c r="B218" s="83"/>
      <c r="C218" s="428" t="s">
        <v>222</v>
      </c>
      <c r="D218" s="429"/>
      <c r="E218" s="429"/>
      <c r="F218" s="429"/>
      <c r="G218" s="430"/>
      <c r="H218" s="434" t="s">
        <v>81</v>
      </c>
      <c r="I218" s="435"/>
      <c r="J218" s="62"/>
      <c r="K218" s="419"/>
      <c r="L218" s="491"/>
      <c r="N218" s="232"/>
      <c r="O218" s="40" t="str">
        <f>IF(H218="measure","Met",IF(H218="exclusions","Excluded","Not met"))</f>
        <v>Met</v>
      </c>
    </row>
    <row r="219" spans="1:18" s="63" customFormat="1" ht="15">
      <c r="A219" s="82"/>
      <c r="B219" s="83"/>
      <c r="C219" s="180"/>
      <c r="D219" s="180"/>
      <c r="E219" s="180"/>
      <c r="F219" s="180"/>
      <c r="G219" s="180"/>
      <c r="H219" s="181"/>
      <c r="I219" s="181"/>
      <c r="J219" s="62"/>
      <c r="K219" s="419"/>
      <c r="L219" s="491"/>
      <c r="O219" s="189"/>
    </row>
    <row r="220" spans="1:18" s="63" customFormat="1" ht="49.15" customHeight="1">
      <c r="A220" s="82"/>
      <c r="B220" s="83"/>
      <c r="C220" s="416" t="s">
        <v>233</v>
      </c>
      <c r="D220" s="417"/>
      <c r="E220" s="418" t="s">
        <v>234</v>
      </c>
      <c r="F220" s="418"/>
      <c r="G220" s="418"/>
      <c r="H220" s="418"/>
      <c r="I220" s="418"/>
      <c r="J220" s="62"/>
      <c r="K220" s="419"/>
      <c r="L220" s="323"/>
      <c r="N220" s="197">
        <f>IF(AND(O203="Excluded",O208="Excluded",O213="Excluded",O218="Excluded",O223="Excluded"),1,0)</f>
        <v>0</v>
      </c>
      <c r="O220" s="189"/>
    </row>
    <row r="221" spans="1:18" s="63" customFormat="1" ht="160.5" customHeight="1">
      <c r="A221" s="82"/>
      <c r="B221" s="83"/>
      <c r="C221" s="416" t="s">
        <v>103</v>
      </c>
      <c r="D221" s="417"/>
      <c r="E221" s="418" t="s">
        <v>235</v>
      </c>
      <c r="F221" s="418"/>
      <c r="G221" s="418"/>
      <c r="H221" s="418"/>
      <c r="I221" s="418"/>
      <c r="J221" s="62"/>
      <c r="K221" s="419"/>
      <c r="L221" s="322" t="s">
        <v>221</v>
      </c>
      <c r="N221" s="197">
        <f>COUNTIF(O202:O224,"Not Attested")</f>
        <v>0</v>
      </c>
      <c r="O221" s="189"/>
    </row>
    <row r="222" spans="1:18" s="63" customFormat="1" ht="20.25" customHeight="1">
      <c r="A222" s="82"/>
      <c r="B222" s="83"/>
      <c r="C222" s="180"/>
      <c r="D222" s="180"/>
      <c r="E222" s="180"/>
      <c r="F222" s="180"/>
      <c r="G222" s="180"/>
      <c r="H222" s="180"/>
      <c r="I222" s="180"/>
      <c r="J222" s="62"/>
      <c r="K222" s="419"/>
      <c r="L222" s="491" t="str">
        <f>IF(H223="","",IF(H223="Measure","",IF(H223="Exclusions","Exclusions do not count towards meeting the objective. EPs must either meet two measures or meet the exclusions for the measures the EP is unable to meet","")))</f>
        <v/>
      </c>
      <c r="N222" s="40">
        <f>COUNTIF(O203:O224,"excluded")</f>
        <v>2</v>
      </c>
      <c r="O222" s="189"/>
    </row>
    <row r="223" spans="1:18" s="63" customFormat="1" ht="25.15" customHeight="1">
      <c r="A223" s="82"/>
      <c r="B223" s="83"/>
      <c r="C223" s="428" t="s">
        <v>222</v>
      </c>
      <c r="D223" s="429"/>
      <c r="E223" s="429"/>
      <c r="F223" s="429"/>
      <c r="G223" s="430"/>
      <c r="H223" s="434" t="s">
        <v>81</v>
      </c>
      <c r="I223" s="435"/>
      <c r="J223" s="62"/>
      <c r="K223" s="419"/>
      <c r="L223" s="491"/>
      <c r="N223" s="40">
        <f>COUNTIF(O203:O224,"met")</f>
        <v>3</v>
      </c>
      <c r="O223" s="40" t="str">
        <f>IF(H223="measure","Met",IF(H223="exclusions","Excluded","Not met"))</f>
        <v>Met</v>
      </c>
    </row>
    <row r="224" spans="1:18" s="63" customFormat="1" ht="15.75" thickBot="1">
      <c r="A224" s="202"/>
      <c r="B224" s="162"/>
      <c r="C224" s="203"/>
      <c r="D224" s="203"/>
      <c r="E224" s="203"/>
      <c r="F224" s="203"/>
      <c r="G224" s="203"/>
      <c r="H224" s="203"/>
      <c r="I224" s="203"/>
      <c r="J224" s="72"/>
      <c r="K224" s="427"/>
      <c r="L224" s="492"/>
      <c r="N224" s="42" t="str">
        <f>IF(OR(N223&gt;=2,N220=1,N222+N223+N221=6),"Yes","No")</f>
        <v>Yes</v>
      </c>
      <c r="O224" s="189"/>
    </row>
    <row r="225" ht="13.9" customHeight="1"/>
  </sheetData>
  <sheetProtection password="D336" sheet="1" objects="1" scenarios="1"/>
  <mergeCells count="369">
    <mergeCell ref="C221:D221"/>
    <mergeCell ref="E221:I221"/>
    <mergeCell ref="L222:L224"/>
    <mergeCell ref="C223:G223"/>
    <mergeCell ref="H223:I223"/>
    <mergeCell ref="C215:D215"/>
    <mergeCell ref="E215:I215"/>
    <mergeCell ref="C216:D216"/>
    <mergeCell ref="E216:I216"/>
    <mergeCell ref="K216:K224"/>
    <mergeCell ref="L217:L219"/>
    <mergeCell ref="C218:G218"/>
    <mergeCell ref="H218:I218"/>
    <mergeCell ref="C220:D220"/>
    <mergeCell ref="E220:I220"/>
    <mergeCell ref="C210:D210"/>
    <mergeCell ref="E210:I210"/>
    <mergeCell ref="C211:D211"/>
    <mergeCell ref="E211:I211"/>
    <mergeCell ref="K211:K213"/>
    <mergeCell ref="L212:L214"/>
    <mergeCell ref="C213:G213"/>
    <mergeCell ref="H213:I213"/>
    <mergeCell ref="C206:D206"/>
    <mergeCell ref="E206:I206"/>
    <mergeCell ref="K206:K209"/>
    <mergeCell ref="L207:L209"/>
    <mergeCell ref="C208:G208"/>
    <mergeCell ref="H208:I208"/>
    <mergeCell ref="K202:K203"/>
    <mergeCell ref="L202:L204"/>
    <mergeCell ref="C203:G203"/>
    <mergeCell ref="H203:I203"/>
    <mergeCell ref="C205:D205"/>
    <mergeCell ref="E205:I205"/>
    <mergeCell ref="K198:K201"/>
    <mergeCell ref="C199:D199"/>
    <mergeCell ref="E199:I199"/>
    <mergeCell ref="C200:D200"/>
    <mergeCell ref="E200:I200"/>
    <mergeCell ref="C201:D201"/>
    <mergeCell ref="E201:I201"/>
    <mergeCell ref="C194:E194"/>
    <mergeCell ref="F194:G194"/>
    <mergeCell ref="H194:I194"/>
    <mergeCell ref="F195:I195"/>
    <mergeCell ref="A198:A200"/>
    <mergeCell ref="C198:I198"/>
    <mergeCell ref="L190:L191"/>
    <mergeCell ref="C192:E192"/>
    <mergeCell ref="F192:G192"/>
    <mergeCell ref="H192:I192"/>
    <mergeCell ref="C193:E193"/>
    <mergeCell ref="F193:G193"/>
    <mergeCell ref="H193:I193"/>
    <mergeCell ref="F185:I185"/>
    <mergeCell ref="C187:D187"/>
    <mergeCell ref="E187:I187"/>
    <mergeCell ref="C188:D188"/>
    <mergeCell ref="E188:I188"/>
    <mergeCell ref="C190:G190"/>
    <mergeCell ref="H190:I190"/>
    <mergeCell ref="C183:E183"/>
    <mergeCell ref="F183:G183"/>
    <mergeCell ref="H183:I183"/>
    <mergeCell ref="C184:E184"/>
    <mergeCell ref="F184:G184"/>
    <mergeCell ref="H184:I184"/>
    <mergeCell ref="C180:G180"/>
    <mergeCell ref="H180:I180"/>
    <mergeCell ref="L180:L181"/>
    <mergeCell ref="C182:E182"/>
    <mergeCell ref="F182:G182"/>
    <mergeCell ref="H182:I182"/>
    <mergeCell ref="F173:I173"/>
    <mergeCell ref="C175:D175"/>
    <mergeCell ref="E175:I175"/>
    <mergeCell ref="C176:D176"/>
    <mergeCell ref="E176:I176"/>
    <mergeCell ref="C178:G178"/>
    <mergeCell ref="H178:I178"/>
    <mergeCell ref="C170:E170"/>
    <mergeCell ref="F170:G170"/>
    <mergeCell ref="H170:I170"/>
    <mergeCell ref="K170:K172"/>
    <mergeCell ref="C171:E171"/>
    <mergeCell ref="F171:G171"/>
    <mergeCell ref="H171:I171"/>
    <mergeCell ref="C172:E172"/>
    <mergeCell ref="F172:G172"/>
    <mergeCell ref="H172:I172"/>
    <mergeCell ref="L165:L168"/>
    <mergeCell ref="C166:D166"/>
    <mergeCell ref="E166:I166"/>
    <mergeCell ref="C168:G168"/>
    <mergeCell ref="H168:I168"/>
    <mergeCell ref="L158:L159"/>
    <mergeCell ref="C159:E159"/>
    <mergeCell ref="F159:G159"/>
    <mergeCell ref="H159:I159"/>
    <mergeCell ref="F160:I160"/>
    <mergeCell ref="A163:A165"/>
    <mergeCell ref="C163:I163"/>
    <mergeCell ref="C164:D164"/>
    <mergeCell ref="E164:I164"/>
    <mergeCell ref="K164:K169"/>
    <mergeCell ref="C157:E157"/>
    <mergeCell ref="F157:G157"/>
    <mergeCell ref="H157:I157"/>
    <mergeCell ref="C158:E158"/>
    <mergeCell ref="F158:G158"/>
    <mergeCell ref="H158:I158"/>
    <mergeCell ref="C165:D165"/>
    <mergeCell ref="E165:I165"/>
    <mergeCell ref="F150:I150"/>
    <mergeCell ref="C152:D152"/>
    <mergeCell ref="E152:I152"/>
    <mergeCell ref="C153:D153"/>
    <mergeCell ref="E153:I153"/>
    <mergeCell ref="L153:L155"/>
    <mergeCell ref="C155:G155"/>
    <mergeCell ref="H155:I155"/>
    <mergeCell ref="C148:E148"/>
    <mergeCell ref="F148:G148"/>
    <mergeCell ref="H148:I148"/>
    <mergeCell ref="L148:L149"/>
    <mergeCell ref="C149:E149"/>
    <mergeCell ref="F149:G149"/>
    <mergeCell ref="H149:I149"/>
    <mergeCell ref="C143:D143"/>
    <mergeCell ref="E143:I143"/>
    <mergeCell ref="L144:L146"/>
    <mergeCell ref="C145:G145"/>
    <mergeCell ref="H145:I145"/>
    <mergeCell ref="C147:E147"/>
    <mergeCell ref="F147:G147"/>
    <mergeCell ref="H147:I147"/>
    <mergeCell ref="C139:E139"/>
    <mergeCell ref="F139:G139"/>
    <mergeCell ref="H139:I139"/>
    <mergeCell ref="F140:I140"/>
    <mergeCell ref="C142:D142"/>
    <mergeCell ref="E142:I142"/>
    <mergeCell ref="C137:E137"/>
    <mergeCell ref="F137:G137"/>
    <mergeCell ref="H137:I137"/>
    <mergeCell ref="C138:E138"/>
    <mergeCell ref="F138:G138"/>
    <mergeCell ref="H138:I138"/>
    <mergeCell ref="K131:K134"/>
    <mergeCell ref="C132:D132"/>
    <mergeCell ref="E132:I132"/>
    <mergeCell ref="C133:D133"/>
    <mergeCell ref="E133:I133"/>
    <mergeCell ref="L134:L136"/>
    <mergeCell ref="C135:G135"/>
    <mergeCell ref="H135:I135"/>
    <mergeCell ref="H126:I126"/>
    <mergeCell ref="F127:I127"/>
    <mergeCell ref="A130:A132"/>
    <mergeCell ref="C130:I130"/>
    <mergeCell ref="C131:D131"/>
    <mergeCell ref="E131:I131"/>
    <mergeCell ref="C119:D119"/>
    <mergeCell ref="E119:I119"/>
    <mergeCell ref="K119:K122"/>
    <mergeCell ref="L119:L122"/>
    <mergeCell ref="C120:D120"/>
    <mergeCell ref="E120:I120"/>
    <mergeCell ref="C122:G122"/>
    <mergeCell ref="H122:I122"/>
    <mergeCell ref="C124:E124"/>
    <mergeCell ref="F124:G124"/>
    <mergeCell ref="H124:I124"/>
    <mergeCell ref="K124:K128"/>
    <mergeCell ref="L124:L128"/>
    <mergeCell ref="C125:E125"/>
    <mergeCell ref="F125:G125"/>
    <mergeCell ref="H125:I125"/>
    <mergeCell ref="C126:E126"/>
    <mergeCell ref="F126:G126"/>
    <mergeCell ref="C114:E114"/>
    <mergeCell ref="F114:G114"/>
    <mergeCell ref="H114:I114"/>
    <mergeCell ref="K114:K117"/>
    <mergeCell ref="L114:L117"/>
    <mergeCell ref="C115:E115"/>
    <mergeCell ref="F115:G115"/>
    <mergeCell ref="H115:I115"/>
    <mergeCell ref="C116:E116"/>
    <mergeCell ref="F116:G116"/>
    <mergeCell ref="H116:I116"/>
    <mergeCell ref="F117:I117"/>
    <mergeCell ref="A103:A105"/>
    <mergeCell ref="C103:I103"/>
    <mergeCell ref="C104:D104"/>
    <mergeCell ref="E104:I104"/>
    <mergeCell ref="C97:E97"/>
    <mergeCell ref="F97:G97"/>
    <mergeCell ref="H97:I97"/>
    <mergeCell ref="L107:L112"/>
    <mergeCell ref="C108:G108"/>
    <mergeCell ref="H108:I108"/>
    <mergeCell ref="C110:G110"/>
    <mergeCell ref="H110:I110"/>
    <mergeCell ref="C112:G112"/>
    <mergeCell ref="H112:I112"/>
    <mergeCell ref="K104:K106"/>
    <mergeCell ref="C105:D105"/>
    <mergeCell ref="E105:I105"/>
    <mergeCell ref="L105:L106"/>
    <mergeCell ref="C106:D106"/>
    <mergeCell ref="E106:I106"/>
    <mergeCell ref="K97:K101"/>
    <mergeCell ref="L97:L101"/>
    <mergeCell ref="C98:E98"/>
    <mergeCell ref="F98:G98"/>
    <mergeCell ref="C99:E99"/>
    <mergeCell ref="F99:G99"/>
    <mergeCell ref="F89:I89"/>
    <mergeCell ref="E91:I91"/>
    <mergeCell ref="C92:D92"/>
    <mergeCell ref="E92:I92"/>
    <mergeCell ref="L94:L95"/>
    <mergeCell ref="C95:G95"/>
    <mergeCell ref="H95:I95"/>
    <mergeCell ref="H99:I99"/>
    <mergeCell ref="F100:I100"/>
    <mergeCell ref="L84:L85"/>
    <mergeCell ref="C86:E86"/>
    <mergeCell ref="F86:G86"/>
    <mergeCell ref="H86:I86"/>
    <mergeCell ref="K86:K90"/>
    <mergeCell ref="L86:L87"/>
    <mergeCell ref="C77:E77"/>
    <mergeCell ref="F77:G77"/>
    <mergeCell ref="H77:I77"/>
    <mergeCell ref="F78:I78"/>
    <mergeCell ref="C81:D81"/>
    <mergeCell ref="E81:I81"/>
    <mergeCell ref="C87:E87"/>
    <mergeCell ref="F87:G87"/>
    <mergeCell ref="H87:I87"/>
    <mergeCell ref="C88:E88"/>
    <mergeCell ref="F88:G88"/>
    <mergeCell ref="H88:I88"/>
    <mergeCell ref="C82:D82"/>
    <mergeCell ref="E82:I82"/>
    <mergeCell ref="C84:G84"/>
    <mergeCell ref="H84:I84"/>
    <mergeCell ref="H98:I98"/>
    <mergeCell ref="K72:K76"/>
    <mergeCell ref="C73:G73"/>
    <mergeCell ref="H73:I73"/>
    <mergeCell ref="L73:L74"/>
    <mergeCell ref="C75:E75"/>
    <mergeCell ref="F75:G75"/>
    <mergeCell ref="H75:I75"/>
    <mergeCell ref="C76:E76"/>
    <mergeCell ref="F76:G76"/>
    <mergeCell ref="H76:I76"/>
    <mergeCell ref="C68:D68"/>
    <mergeCell ref="E68:I68"/>
    <mergeCell ref="C70:G70"/>
    <mergeCell ref="H70:I70"/>
    <mergeCell ref="C71:G71"/>
    <mergeCell ref="H71:I71"/>
    <mergeCell ref="L62:L63"/>
    <mergeCell ref="A65:A67"/>
    <mergeCell ref="C65:I65"/>
    <mergeCell ref="C66:D66"/>
    <mergeCell ref="E66:I66"/>
    <mergeCell ref="C67:D67"/>
    <mergeCell ref="E67:I67"/>
    <mergeCell ref="K61:K62"/>
    <mergeCell ref="C62:G62"/>
    <mergeCell ref="H62:I62"/>
    <mergeCell ref="L42:L60"/>
    <mergeCell ref="C43:D43"/>
    <mergeCell ref="E43:I43"/>
    <mergeCell ref="C45:G45"/>
    <mergeCell ref="H45:I45"/>
    <mergeCell ref="B47:E47"/>
    <mergeCell ref="F47:J47"/>
    <mergeCell ref="B48:E48"/>
    <mergeCell ref="F48:J48"/>
    <mergeCell ref="B49:E49"/>
    <mergeCell ref="C59:D59"/>
    <mergeCell ref="E59:I59"/>
    <mergeCell ref="C60:D60"/>
    <mergeCell ref="E60:I60"/>
    <mergeCell ref="A40:A42"/>
    <mergeCell ref="C41:D41"/>
    <mergeCell ref="E41:I41"/>
    <mergeCell ref="K41:K59"/>
    <mergeCell ref="C42:D42"/>
    <mergeCell ref="E42:I42"/>
    <mergeCell ref="F49:J49"/>
    <mergeCell ref="B50:E50"/>
    <mergeCell ref="F50:J50"/>
    <mergeCell ref="B51:E51"/>
    <mergeCell ref="F51:J51"/>
    <mergeCell ref="B52:E52"/>
    <mergeCell ref="F52:J52"/>
    <mergeCell ref="B53:E53"/>
    <mergeCell ref="F53:J53"/>
    <mergeCell ref="B54:E54"/>
    <mergeCell ref="F54:J54"/>
    <mergeCell ref="B55:E55"/>
    <mergeCell ref="F55:J55"/>
    <mergeCell ref="B56:E56"/>
    <mergeCell ref="F56:J56"/>
    <mergeCell ref="K34:K38"/>
    <mergeCell ref="L34:L38"/>
    <mergeCell ref="C35:E35"/>
    <mergeCell ref="F35:G35"/>
    <mergeCell ref="H35:I35"/>
    <mergeCell ref="C36:E36"/>
    <mergeCell ref="F36:G36"/>
    <mergeCell ref="H36:I36"/>
    <mergeCell ref="F37:I37"/>
    <mergeCell ref="A25:A27"/>
    <mergeCell ref="C25:I25"/>
    <mergeCell ref="C26:D26"/>
    <mergeCell ref="E26:I26"/>
    <mergeCell ref="C27:D27"/>
    <mergeCell ref="E27:I27"/>
    <mergeCell ref="C34:E34"/>
    <mergeCell ref="F34:G34"/>
    <mergeCell ref="H34:I34"/>
    <mergeCell ref="L19:L20"/>
    <mergeCell ref="C20:D20"/>
    <mergeCell ref="E20:I20"/>
    <mergeCell ref="K20:K21"/>
    <mergeCell ref="C22:D22"/>
    <mergeCell ref="E22:G22"/>
    <mergeCell ref="H22:I22"/>
    <mergeCell ref="K22:K23"/>
    <mergeCell ref="K27:K32"/>
    <mergeCell ref="C28:D28"/>
    <mergeCell ref="E28:I28"/>
    <mergeCell ref="C30:G30"/>
    <mergeCell ref="H30:I30"/>
    <mergeCell ref="L30:L32"/>
    <mergeCell ref="C32:G32"/>
    <mergeCell ref="H32:I32"/>
    <mergeCell ref="A11:I11"/>
    <mergeCell ref="A12:I12"/>
    <mergeCell ref="A13:K13"/>
    <mergeCell ref="A14:I14"/>
    <mergeCell ref="A17:A19"/>
    <mergeCell ref="C17:I17"/>
    <mergeCell ref="C18:D18"/>
    <mergeCell ref="E18:I18"/>
    <mergeCell ref="K18:K19"/>
    <mergeCell ref="C19:D19"/>
    <mergeCell ref="E19:I19"/>
    <mergeCell ref="A7:C7"/>
    <mergeCell ref="D7:I7"/>
    <mergeCell ref="A8:C8"/>
    <mergeCell ref="D8:I8"/>
    <mergeCell ref="A9:I9"/>
    <mergeCell ref="A10:I10"/>
    <mergeCell ref="D2:I2"/>
    <mergeCell ref="A4:I4"/>
    <mergeCell ref="A5:C5"/>
    <mergeCell ref="D5:I5"/>
    <mergeCell ref="A6:C6"/>
    <mergeCell ref="D6:I6"/>
  </mergeCells>
  <conditionalFormatting sqref="H98">
    <cfRule type="expression" dxfId="168" priority="75">
      <formula>OR(#REF!="Exclusion",#REF!="Alternate Exclusion")</formula>
    </cfRule>
  </conditionalFormatting>
  <conditionalFormatting sqref="H34:H36">
    <cfRule type="expression" dxfId="167" priority="74">
      <formula>$H$32="Exclusion"</formula>
    </cfRule>
  </conditionalFormatting>
  <conditionalFormatting sqref="C33">
    <cfRule type="expression" dxfId="166" priority="58" stopIfTrue="1">
      <formula>$H$32="Alternate Exclusion"</formula>
    </cfRule>
    <cfRule type="expression" dxfId="165" priority="73">
      <formula>OR($H$32="Exclusion")</formula>
    </cfRule>
  </conditionalFormatting>
  <conditionalFormatting sqref="H114:I116">
    <cfRule type="expression" dxfId="164" priority="72">
      <formula>$H$112="Exclusion"</formula>
    </cfRule>
  </conditionalFormatting>
  <conditionalFormatting sqref="H122:I122">
    <cfRule type="expression" dxfId="163" priority="71">
      <formula>#REF!="Exclusion for Measures 1 and 2"</formula>
    </cfRule>
  </conditionalFormatting>
  <conditionalFormatting sqref="C78">
    <cfRule type="expression" dxfId="162" priority="76">
      <formula>$H$76&lt;&gt;""</formula>
    </cfRule>
  </conditionalFormatting>
  <conditionalFormatting sqref="C99:C100">
    <cfRule type="expression" dxfId="161" priority="77">
      <formula>$H$98&lt;&gt;""</formula>
    </cfRule>
  </conditionalFormatting>
  <conditionalFormatting sqref="H97:I97">
    <cfRule type="expression" dxfId="160" priority="70" stopIfTrue="1">
      <formula>#REF!="Alternate Exclusion"</formula>
    </cfRule>
  </conditionalFormatting>
  <conditionalFormatting sqref="H86:I86">
    <cfRule type="expression" dxfId="159" priority="69" stopIfTrue="1">
      <formula>#REF!="Alternate Exclusion"</formula>
    </cfRule>
  </conditionalFormatting>
  <conditionalFormatting sqref="H87:I87">
    <cfRule type="expression" dxfId="158" priority="68" stopIfTrue="1">
      <formula>#REF!="Alternate Exclusion"</formula>
    </cfRule>
  </conditionalFormatting>
  <conditionalFormatting sqref="F89:I89">
    <cfRule type="expression" dxfId="157" priority="67" stopIfTrue="1">
      <formula>#REF!="Alternate Exclusion"</formula>
    </cfRule>
  </conditionalFormatting>
  <conditionalFormatting sqref="F100:I100">
    <cfRule type="expression" dxfId="156" priority="66" stopIfTrue="1">
      <formula>#REF!="Alternate Exclusion"</formula>
    </cfRule>
  </conditionalFormatting>
  <conditionalFormatting sqref="F78:I78">
    <cfRule type="expression" dxfId="155" priority="60" stopIfTrue="1">
      <formula>#REF!=""</formula>
    </cfRule>
    <cfRule type="expression" dxfId="154" priority="65" stopIfTrue="1">
      <formula>#REF!="No"</formula>
    </cfRule>
  </conditionalFormatting>
  <conditionalFormatting sqref="H170:I172">
    <cfRule type="expression" dxfId="153" priority="59" stopIfTrue="1">
      <formula>$H$168="Exclusion"</formula>
    </cfRule>
  </conditionalFormatting>
  <conditionalFormatting sqref="F118:I118">
    <cfRule type="expression" dxfId="152" priority="64" stopIfTrue="1">
      <formula>#REF!="No"</formula>
    </cfRule>
  </conditionalFormatting>
  <conditionalFormatting sqref="H124:I126">
    <cfRule type="expression" dxfId="151" priority="63" stopIfTrue="1">
      <formula>$H$122="Exclusion"</formula>
    </cfRule>
  </conditionalFormatting>
  <conditionalFormatting sqref="H75:I76">
    <cfRule type="expression" dxfId="150" priority="62" stopIfTrue="1">
      <formula>#REF!="No"</formula>
    </cfRule>
  </conditionalFormatting>
  <conditionalFormatting sqref="H75:I76">
    <cfRule type="expression" dxfId="149" priority="61" stopIfTrue="1">
      <formula>#REF!=""</formula>
    </cfRule>
  </conditionalFormatting>
  <conditionalFormatting sqref="A10">
    <cfRule type="expression" dxfId="148" priority="57">
      <formula>"$E$31=""Stage 2"""</formula>
    </cfRule>
  </conditionalFormatting>
  <conditionalFormatting sqref="A10">
    <cfRule type="expression" dxfId="147" priority="56" stopIfTrue="1">
      <formula>$E$23="Stage 2"</formula>
    </cfRule>
  </conditionalFormatting>
  <conditionalFormatting sqref="C61:I61 C42:I42 C59:I59">
    <cfRule type="expression" dxfId="146" priority="78">
      <formula>$H$45="Alternate Objective"</formula>
    </cfRule>
  </conditionalFormatting>
  <conditionalFormatting sqref="H99">
    <cfRule type="expression" dxfId="145" priority="49">
      <formula>$H$90&lt;&gt;""</formula>
    </cfRule>
  </conditionalFormatting>
  <conditionalFormatting sqref="H77">
    <cfRule type="expression" dxfId="144" priority="55">
      <formula>$H$90&lt;&gt;""</formula>
    </cfRule>
  </conditionalFormatting>
  <conditionalFormatting sqref="H77:I77">
    <cfRule type="expression" dxfId="143" priority="54" stopIfTrue="1">
      <formula>#REF!="No"</formula>
    </cfRule>
  </conditionalFormatting>
  <conditionalFormatting sqref="H88:I88">
    <cfRule type="expression" dxfId="142" priority="53" stopIfTrue="1">
      <formula>#REF!="Alternate Exclusion"</formula>
    </cfRule>
  </conditionalFormatting>
  <conditionalFormatting sqref="H88">
    <cfRule type="expression" dxfId="141" priority="52">
      <formula>$H$90&lt;&gt;""</formula>
    </cfRule>
  </conditionalFormatting>
  <conditionalFormatting sqref="H88:I88">
    <cfRule type="expression" dxfId="140" priority="51" stopIfTrue="1">
      <formula>#REF!="No"</formula>
    </cfRule>
  </conditionalFormatting>
  <conditionalFormatting sqref="H99:I99">
    <cfRule type="expression" dxfId="139" priority="50" stopIfTrue="1">
      <formula>#REF!="Alternate Exclusion"</formula>
    </cfRule>
  </conditionalFormatting>
  <conditionalFormatting sqref="H99:I99">
    <cfRule type="expression" dxfId="138" priority="48" stopIfTrue="1">
      <formula>#REF!="No"</formula>
    </cfRule>
  </conditionalFormatting>
  <conditionalFormatting sqref="A14">
    <cfRule type="expression" dxfId="137" priority="79" stopIfTrue="1">
      <formula>$A$14="You have not completed all 8 objectives."</formula>
    </cfRule>
    <cfRule type="expression" dxfId="136" priority="80" stopIfTrue="1">
      <formula>$A$14="Congratulations. You have completed the 8 objectives. Please complete the Clinical Quality Measures."</formula>
    </cfRule>
  </conditionalFormatting>
  <conditionalFormatting sqref="H36:I36">
    <cfRule type="expression" dxfId="135" priority="47">
      <formula>OR($H$132="Exclusion",$H$132="Alternate Exclusion")</formula>
    </cfRule>
  </conditionalFormatting>
  <conditionalFormatting sqref="H36">
    <cfRule type="expression" dxfId="134" priority="46">
      <formula>$H$90&lt;&gt;""</formula>
    </cfRule>
  </conditionalFormatting>
  <conditionalFormatting sqref="H36:I36">
    <cfRule type="expression" dxfId="133" priority="45" stopIfTrue="1">
      <formula>#REF!="No"</formula>
    </cfRule>
  </conditionalFormatting>
  <conditionalFormatting sqref="F37:I37">
    <cfRule type="expression" dxfId="132" priority="44">
      <formula>$H$32="Exclusion"</formula>
    </cfRule>
  </conditionalFormatting>
  <conditionalFormatting sqref="H139:I139">
    <cfRule type="expression" dxfId="131" priority="43">
      <formula>#REF!="alternate exclusion"</formula>
    </cfRule>
  </conditionalFormatting>
  <conditionalFormatting sqref="H139">
    <cfRule type="expression" dxfId="130" priority="42">
      <formula>$H$90&lt;&gt;""</formula>
    </cfRule>
  </conditionalFormatting>
  <conditionalFormatting sqref="H139:I139">
    <cfRule type="expression" dxfId="129" priority="41" stopIfTrue="1">
      <formula>#REF!="No"</formula>
    </cfRule>
  </conditionalFormatting>
  <conditionalFormatting sqref="H172:I172">
    <cfRule type="expression" dxfId="128" priority="40" stopIfTrue="1">
      <formula>#REF!="Alternate exclusion"</formula>
    </cfRule>
  </conditionalFormatting>
  <conditionalFormatting sqref="F173:I173">
    <cfRule type="expression" dxfId="127" priority="39" stopIfTrue="1">
      <formula>$H$168="Exclusion"</formula>
    </cfRule>
  </conditionalFormatting>
  <conditionalFormatting sqref="H116">
    <cfRule type="expression" dxfId="126" priority="38">
      <formula>$H$125&lt;&gt;""</formula>
    </cfRule>
  </conditionalFormatting>
  <conditionalFormatting sqref="H116:I116">
    <cfRule type="expression" dxfId="125" priority="37" stopIfTrue="1">
      <formula>#REF!="No"</formula>
    </cfRule>
  </conditionalFormatting>
  <conditionalFormatting sqref="F117:I117">
    <cfRule type="expression" dxfId="124" priority="36" stopIfTrue="1">
      <formula>$H$112="Exclusion"</formula>
    </cfRule>
  </conditionalFormatting>
  <conditionalFormatting sqref="H126:I126">
    <cfRule type="expression" dxfId="123" priority="35" stopIfTrue="1">
      <formula>$H$200="Exclusion"</formula>
    </cfRule>
  </conditionalFormatting>
  <conditionalFormatting sqref="F127:I127">
    <cfRule type="expression" dxfId="122" priority="34" stopIfTrue="1">
      <formula>$H$122="Exclusion"</formula>
    </cfRule>
  </conditionalFormatting>
  <conditionalFormatting sqref="H112:I112">
    <cfRule type="expression" dxfId="121" priority="33">
      <formula>#REF!="Exclusion for Measures 1 and 2"</formula>
    </cfRule>
  </conditionalFormatting>
  <conditionalFormatting sqref="H145:I145">
    <cfRule type="expression" dxfId="120" priority="32">
      <formula>#REF!="Exclusion for Measures 1 and 2"</formula>
    </cfRule>
  </conditionalFormatting>
  <conditionalFormatting sqref="H147:I149">
    <cfRule type="expression" dxfId="119" priority="31" stopIfTrue="1">
      <formula>$H$145="Exclusion"</formula>
    </cfRule>
  </conditionalFormatting>
  <conditionalFormatting sqref="H149:I149">
    <cfRule type="expression" dxfId="118" priority="30" stopIfTrue="1">
      <formula>$H$166="Exclusion"</formula>
    </cfRule>
  </conditionalFormatting>
  <conditionalFormatting sqref="F150:I150">
    <cfRule type="expression" dxfId="117" priority="29" stopIfTrue="1">
      <formula>$H$145="Exclusion"</formula>
    </cfRule>
  </conditionalFormatting>
  <conditionalFormatting sqref="H155:I155">
    <cfRule type="expression" dxfId="116" priority="28">
      <formula>#REF!="Exclusion for Measures 1 and 2"</formula>
    </cfRule>
  </conditionalFormatting>
  <conditionalFormatting sqref="H157:I159">
    <cfRule type="expression" dxfId="115" priority="27" stopIfTrue="1">
      <formula>$H$155="Exclusion"</formula>
    </cfRule>
  </conditionalFormatting>
  <conditionalFormatting sqref="H159:I159">
    <cfRule type="expression" dxfId="114" priority="26" stopIfTrue="1">
      <formula>$H$166="Exclusion"</formula>
    </cfRule>
  </conditionalFormatting>
  <conditionalFormatting sqref="F160:I160">
    <cfRule type="expression" dxfId="113" priority="25" stopIfTrue="1">
      <formula>$H$155="Exclusion"</formula>
    </cfRule>
  </conditionalFormatting>
  <conditionalFormatting sqref="H168:I168">
    <cfRule type="expression" dxfId="112" priority="24">
      <formula>#REF!="Exclusion for Measures 1 and 2"</formula>
    </cfRule>
  </conditionalFormatting>
  <conditionalFormatting sqref="F174:I174 F186:I186">
    <cfRule type="expression" dxfId="111" priority="23">
      <formula>#REF!="alternate exclusion"</formula>
    </cfRule>
  </conditionalFormatting>
  <conditionalFormatting sqref="F174:I174 F186:I186">
    <cfRule type="expression" dxfId="110" priority="22" stopIfTrue="1">
      <formula>#REF!="Alternate Exclusion"</formula>
    </cfRule>
  </conditionalFormatting>
  <conditionalFormatting sqref="H182:I184">
    <cfRule type="expression" dxfId="109" priority="21" stopIfTrue="1">
      <formula>$H$180="Exclusion"</formula>
    </cfRule>
  </conditionalFormatting>
  <conditionalFormatting sqref="H184:I184">
    <cfRule type="expression" dxfId="108" priority="20" stopIfTrue="1">
      <formula>$H$166="Exclusion"</formula>
    </cfRule>
  </conditionalFormatting>
  <conditionalFormatting sqref="F185:I185">
    <cfRule type="expression" dxfId="107" priority="19" stopIfTrue="1">
      <formula>$H$180="Exclusion"</formula>
    </cfRule>
  </conditionalFormatting>
  <conditionalFormatting sqref="H190:I190">
    <cfRule type="expression" dxfId="106" priority="18">
      <formula>#REF!="Exclusion for Measures 1 and 2"</formula>
    </cfRule>
  </conditionalFormatting>
  <conditionalFormatting sqref="H192:I194">
    <cfRule type="expression" dxfId="105" priority="17" stopIfTrue="1">
      <formula>$H$190="Exclusion"</formula>
    </cfRule>
  </conditionalFormatting>
  <conditionalFormatting sqref="H194:I194">
    <cfRule type="expression" dxfId="104" priority="16" stopIfTrue="1">
      <formula>$H$166="Exclusion"</formula>
    </cfRule>
  </conditionalFormatting>
  <conditionalFormatting sqref="F195:I195">
    <cfRule type="expression" dxfId="103" priority="15" stopIfTrue="1">
      <formula>$H$190="Exclusion"</formula>
    </cfRule>
  </conditionalFormatting>
  <conditionalFormatting sqref="H180:I180">
    <cfRule type="expression" dxfId="102" priority="14">
      <formula>#REF!="Exclusion for Measures 1 and 2"</formula>
    </cfRule>
  </conditionalFormatting>
  <conditionalFormatting sqref="H172">
    <cfRule type="expression" dxfId="101" priority="81">
      <formula>#REF!&lt;&gt;""</formula>
    </cfRule>
  </conditionalFormatting>
  <conditionalFormatting sqref="H137:I139">
    <cfRule type="expression" dxfId="100" priority="13" stopIfTrue="1">
      <formula>$H$135="Exclusion"</formula>
    </cfRule>
  </conditionalFormatting>
  <conditionalFormatting sqref="F140:I140">
    <cfRule type="expression" dxfId="99" priority="12" stopIfTrue="1">
      <formula>$H$135="Exclusion"</formula>
    </cfRule>
  </conditionalFormatting>
  <conditionalFormatting sqref="H95:I95">
    <cfRule type="expression" dxfId="98" priority="11">
      <formula>#REF!="Exclusion for Measures 1 and 2"</formula>
    </cfRule>
  </conditionalFormatting>
  <conditionalFormatting sqref="H83:I84">
    <cfRule type="expression" dxfId="97" priority="10">
      <formula>#REF!="Exclusion for Measures 1 and 2"</formula>
    </cfRule>
  </conditionalFormatting>
  <conditionalFormatting sqref="H73:I73">
    <cfRule type="expression" dxfId="96" priority="9">
      <formula>#REF!="Exclusion for Measures 1 and 2"</formula>
    </cfRule>
  </conditionalFormatting>
  <conditionalFormatting sqref="H75:I77 F78:I78">
    <cfRule type="expression" dxfId="95" priority="8" stopIfTrue="1">
      <formula>$H$73="Exclusion"</formula>
    </cfRule>
  </conditionalFormatting>
  <conditionalFormatting sqref="H97:I99 F100:I100">
    <cfRule type="expression" dxfId="94" priority="82" stopIfTrue="1">
      <formula>$H$95="Exclusion"</formula>
    </cfRule>
  </conditionalFormatting>
  <conditionalFormatting sqref="H86:I88 F89:I89">
    <cfRule type="expression" dxfId="93" priority="83" stopIfTrue="1">
      <formula>$H$84="Exclusion"</formula>
    </cfRule>
  </conditionalFormatting>
  <conditionalFormatting sqref="I109">
    <cfRule type="expression" dxfId="92" priority="7">
      <formula>#REF!="Exclusion for Measures 1 and 2"</formula>
    </cfRule>
  </conditionalFormatting>
  <conditionalFormatting sqref="H108:I108">
    <cfRule type="expression" dxfId="91" priority="6">
      <formula>#REF!="Exclusion for Measures 1 and 2"</formula>
    </cfRule>
  </conditionalFormatting>
  <conditionalFormatting sqref="H110:I110">
    <cfRule type="expression" dxfId="90" priority="5">
      <formula>#REF!="Exclusion for Measures 1 and 2"</formula>
    </cfRule>
  </conditionalFormatting>
  <conditionalFormatting sqref="H30:I30">
    <cfRule type="expression" dxfId="89" priority="4" stopIfTrue="1">
      <formula>$H$32="Exclusion"</formula>
    </cfRule>
  </conditionalFormatting>
  <conditionalFormatting sqref="H110:I110 H108:I108">
    <cfRule type="expression" dxfId="88" priority="3" stopIfTrue="1">
      <formula>AND($H$112="Exclusion",$H$122="Exclusion")</formula>
    </cfRule>
  </conditionalFormatting>
  <conditionalFormatting sqref="H71:I71">
    <cfRule type="expression" dxfId="87" priority="2" stopIfTrue="1">
      <formula>$H$32="Exclusion"</formula>
    </cfRule>
  </conditionalFormatting>
  <conditionalFormatting sqref="H178:I178">
    <cfRule type="expression" dxfId="86" priority="1" stopIfTrue="1">
      <formula>$H$32="Exclusion"</formula>
    </cfRule>
  </conditionalFormatting>
  <dataValidations count="11">
    <dataValidation type="list" allowBlank="1" showInputMessage="1" showErrorMessage="1" sqref="H218:I218 H203:I203 H223:I223" xr:uid="{00000000-0002-0000-0300-000000000000}">
      <formula1>"Measure,Exclusions,Not Attested"</formula1>
    </dataValidation>
    <dataValidation type="list" allowBlank="1" showInputMessage="1" showErrorMessage="1" sqref="H71:I71 H30:I30 H178:I178" xr:uid="{00000000-0002-0000-0300-000001000000}">
      <formula1>"All Patient Records,Only Records in CEHRT,"</formula1>
    </dataValidation>
    <dataValidation type="list" allowBlank="1" showInputMessage="1" showErrorMessage="1" sqref="H207:I207 H204:I204 H209:I209 H212:I212 H217:I217" xr:uid="{00000000-0002-0000-0300-000002000000}">
      <formula1>#REF!</formula1>
    </dataValidation>
    <dataValidation type="whole" allowBlank="1" showInputMessage="1" showErrorMessage="1" sqref="H75:I75 H76 H98 H34:H35 H170:H171 H115 H137:H138" xr:uid="{00000000-0002-0000-0300-000003000000}">
      <formula1>0</formula1>
      <formula2>1000000</formula2>
    </dataValidation>
    <dataValidation type="list" allowBlank="1" showInputMessage="1" showErrorMessage="1" sqref="H168:I168 H190:I190 H180:I180 H122:I122 H32:I32 H145:I145 H155:I155" xr:uid="{00000000-0002-0000-0300-000004000000}">
      <formula1>"Measure,Exclusion"</formula1>
    </dataValidation>
    <dataValidation type="list" allowBlank="1" showInputMessage="1" showErrorMessage="1" sqref="H214:I214 H219:I219" xr:uid="{00000000-0002-0000-0300-000005000000}">
      <formula1>Measure_2</formula1>
    </dataValidation>
    <dataValidation type="list" allowBlank="1" showInputMessage="1" showErrorMessage="1" sqref="H112:I112 H135:I135 H73:I73 H95:I95 H84:I84 I109" xr:uid="{00000000-0002-0000-0300-000006000000}">
      <formula1>"Measure, Exclusion"</formula1>
    </dataValidation>
    <dataValidation type="list" allowBlank="1" showInputMessage="1" showErrorMessage="1" sqref="H62:I62 I48:J56" xr:uid="{00000000-0002-0000-0300-000007000000}">
      <formula1>$V$2:$V$3</formula1>
    </dataValidation>
    <dataValidation type="list" allowBlank="1" showInputMessage="1" showErrorMessage="1" sqref="H110:I110" xr:uid="{00000000-0002-0000-0300-000008000000}">
      <formula1>$V$109:$V$110</formula1>
    </dataValidation>
    <dataValidation type="date" allowBlank="1" showInputMessage="1" showErrorMessage="1" sqref="H108:I108" xr:uid="{00000000-0002-0000-0300-000009000000}">
      <formula1>40179</formula1>
      <formula2>44196</formula2>
    </dataValidation>
    <dataValidation type="list" allowBlank="1" showInputMessage="1" showErrorMessage="1" sqref="H45:I45 H22:I22" xr:uid="{00000000-0002-0000-0300-00000A000000}">
      <formula1>$T$2:$T$3</formula1>
    </dataValidation>
  </dataValidations>
  <pageMargins left="0.5" right="0.5" top="0.25" bottom="0.5" header="0.3" footer="0.3"/>
  <pageSetup scale="71" fitToHeight="0" orientation="landscape" r:id="rId1"/>
  <headerFooter>
    <oddFooter>&amp;L&amp;8&amp;A&amp;C&amp;8Page &amp;P of &amp;N</oddFooter>
  </headerFooter>
  <rowBreaks count="13" manualBreakCount="13">
    <brk id="23" max="16383" man="1"/>
    <brk id="38" max="11" man="1"/>
    <brk id="62" max="11" man="1"/>
    <brk id="79" max="11" man="1"/>
    <brk id="101" max="11" man="1"/>
    <brk id="118" max="11" man="1"/>
    <brk id="128" max="11" man="1"/>
    <brk id="141" max="11" man="1"/>
    <brk id="161" max="11" man="1"/>
    <brk id="174" max="11" man="1"/>
    <brk id="186" max="11" man="1"/>
    <brk id="196" max="16383" man="1"/>
    <brk id="209"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39997558519241921"/>
    <pageSetUpPr fitToPage="1"/>
  </sheetPr>
  <dimension ref="A1:X225"/>
  <sheetViews>
    <sheetView showGridLines="0" zoomScaleNormal="100" workbookViewId="0">
      <selection activeCell="A4" sqref="A4:I4"/>
    </sheetView>
  </sheetViews>
  <sheetFormatPr defaultColWidth="8.85546875" defaultRowHeight="14.25"/>
  <cols>
    <col min="1" max="1" width="12.5703125" style="84" customWidth="1"/>
    <col min="2" max="2" width="3.5703125" style="44" customWidth="1"/>
    <col min="3" max="3" width="12.7109375" style="44" customWidth="1"/>
    <col min="4" max="4" width="0.85546875" style="44" customWidth="1"/>
    <col min="5" max="5" width="47.7109375" style="44" customWidth="1"/>
    <col min="6" max="6" width="10.7109375" style="44" customWidth="1"/>
    <col min="7" max="8" width="2.5703125" style="44" customWidth="1"/>
    <col min="9" max="9" width="11.28515625" style="44" customWidth="1"/>
    <col min="10" max="11" width="0.85546875" style="44" customWidth="1"/>
    <col min="12" max="12" width="70.7109375" style="68" customWidth="1"/>
    <col min="13" max="13" width="9.7109375" style="44" customWidth="1"/>
    <col min="14" max="14" width="9.7109375" style="44" hidden="1" customWidth="1"/>
    <col min="15" max="15" width="12" style="44" hidden="1" customWidth="1"/>
    <col min="16" max="16" width="8.85546875" style="44" hidden="1" customWidth="1"/>
    <col min="17" max="17" width="8.85546875" style="44" customWidth="1"/>
    <col min="18" max="18" width="8.85546875" style="44"/>
    <col min="19" max="20" width="8.85546875" style="44" hidden="1" customWidth="1"/>
    <col min="21" max="21" width="4.28515625" style="44" hidden="1" customWidth="1"/>
    <col min="22" max="24" width="8.85546875" style="44" hidden="1" customWidth="1"/>
    <col min="25" max="25" width="8.85546875" style="44" customWidth="1"/>
    <col min="26" max="16384" width="8.85546875" style="44"/>
  </cols>
  <sheetData>
    <row r="1" spans="1:23" s="20" customFormat="1" ht="12.75">
      <c r="A1" s="19"/>
      <c r="B1" s="19"/>
      <c r="C1" s="19"/>
      <c r="D1" s="19"/>
      <c r="E1" s="19"/>
      <c r="F1" s="19"/>
      <c r="G1" s="19"/>
      <c r="H1" s="19"/>
      <c r="I1" s="19"/>
      <c r="J1" s="19"/>
    </row>
    <row r="2" spans="1:23" s="20" customFormat="1" ht="14.25" customHeight="1">
      <c r="A2" s="19"/>
      <c r="B2" s="19"/>
      <c r="C2" s="19"/>
      <c r="D2" s="406" t="s">
        <v>80</v>
      </c>
      <c r="E2" s="406"/>
      <c r="F2" s="406"/>
      <c r="G2" s="406"/>
      <c r="H2" s="406"/>
      <c r="I2" s="406"/>
      <c r="J2" s="154"/>
      <c r="T2" s="20" t="s">
        <v>0</v>
      </c>
      <c r="V2" s="20" t="s">
        <v>81</v>
      </c>
      <c r="W2" s="20" t="s">
        <v>81</v>
      </c>
    </row>
    <row r="3" spans="1:23" s="20" customFormat="1" ht="23.45" customHeight="1">
      <c r="A3" s="19"/>
      <c r="B3" s="19"/>
      <c r="C3" s="19"/>
      <c r="D3" s="19"/>
      <c r="E3" s="19"/>
      <c r="F3" s="19"/>
      <c r="G3" s="19"/>
      <c r="H3" s="19"/>
      <c r="I3" s="19"/>
      <c r="J3" s="19"/>
      <c r="T3" s="20" t="s">
        <v>1</v>
      </c>
      <c r="V3" s="20" t="s">
        <v>82</v>
      </c>
      <c r="W3" s="20" t="s">
        <v>83</v>
      </c>
    </row>
    <row r="4" spans="1:23" s="29" customFormat="1" ht="18.95" customHeight="1">
      <c r="A4" s="407" t="s">
        <v>84</v>
      </c>
      <c r="B4" s="407"/>
      <c r="C4" s="407"/>
      <c r="D4" s="407"/>
      <c r="E4" s="407"/>
      <c r="F4" s="407"/>
      <c r="G4" s="407"/>
      <c r="H4" s="407"/>
      <c r="I4" s="407"/>
      <c r="J4" s="19"/>
      <c r="K4" s="20"/>
      <c r="L4" s="57"/>
      <c r="M4" s="57"/>
      <c r="N4" s="57"/>
      <c r="O4" s="57"/>
    </row>
    <row r="5" spans="1:23" s="29" customFormat="1" ht="24" customHeight="1">
      <c r="A5" s="401" t="s">
        <v>85</v>
      </c>
      <c r="B5" s="401"/>
      <c r="C5" s="401"/>
      <c r="D5" s="403">
        <f>'General Information'!D7</f>
        <v>0</v>
      </c>
      <c r="E5" s="403"/>
      <c r="F5" s="403"/>
      <c r="G5" s="403"/>
      <c r="H5" s="403"/>
      <c r="I5" s="403"/>
      <c r="J5" s="122"/>
      <c r="K5" s="20"/>
      <c r="L5" s="57"/>
      <c r="M5" s="57"/>
      <c r="N5" s="57"/>
      <c r="O5" s="57"/>
    </row>
    <row r="6" spans="1:23" s="29" customFormat="1" ht="24" customHeight="1">
      <c r="A6" s="401" t="s">
        <v>87</v>
      </c>
      <c r="B6" s="401"/>
      <c r="C6" s="401"/>
      <c r="D6" s="408">
        <f>'General Information'!D8</f>
        <v>0</v>
      </c>
      <c r="E6" s="408"/>
      <c r="F6" s="408"/>
      <c r="G6" s="408"/>
      <c r="H6" s="408"/>
      <c r="I6" s="408"/>
      <c r="J6" s="122"/>
      <c r="K6" s="20"/>
      <c r="L6" s="57"/>
      <c r="M6" s="57"/>
      <c r="N6" s="57"/>
      <c r="O6" s="57"/>
    </row>
    <row r="7" spans="1:23" s="29" customFormat="1" ht="24" customHeight="1">
      <c r="A7" s="401" t="s">
        <v>88</v>
      </c>
      <c r="B7" s="401"/>
      <c r="C7" s="401"/>
      <c r="D7" s="402">
        <f>'General Information'!E41</f>
        <v>0</v>
      </c>
      <c r="E7" s="403"/>
      <c r="F7" s="403"/>
      <c r="G7" s="403"/>
      <c r="H7" s="403"/>
      <c r="I7" s="403"/>
      <c r="J7" s="232"/>
      <c r="K7" s="232"/>
      <c r="L7" s="57"/>
      <c r="M7" s="57"/>
      <c r="N7" s="57"/>
      <c r="O7" s="57"/>
    </row>
    <row r="8" spans="1:23" s="29" customFormat="1" ht="24" customHeight="1">
      <c r="A8" s="401" t="s">
        <v>89</v>
      </c>
      <c r="B8" s="401"/>
      <c r="C8" s="401"/>
      <c r="D8" s="402">
        <f>'General Information'!G41</f>
        <v>0</v>
      </c>
      <c r="E8" s="403"/>
      <c r="F8" s="403"/>
      <c r="G8" s="403"/>
      <c r="H8" s="403"/>
      <c r="I8" s="403"/>
      <c r="J8" s="232"/>
      <c r="K8" s="232"/>
      <c r="L8" s="57"/>
      <c r="M8" s="57"/>
      <c r="N8" s="57"/>
      <c r="O8" s="57"/>
    </row>
    <row r="9" spans="1:23" s="27" customFormat="1" ht="54.95" customHeight="1">
      <c r="A9" s="404" t="s">
        <v>90</v>
      </c>
      <c r="B9" s="404"/>
      <c r="C9" s="404"/>
      <c r="D9" s="404"/>
      <c r="E9" s="404"/>
      <c r="F9" s="404"/>
      <c r="G9" s="404"/>
      <c r="H9" s="404"/>
      <c r="I9" s="404"/>
      <c r="J9" s="232"/>
      <c r="K9" s="232"/>
      <c r="L9" s="28"/>
      <c r="M9" s="28"/>
      <c r="N9" s="28"/>
      <c r="O9" s="29"/>
    </row>
    <row r="10" spans="1:23" s="27" customFormat="1" ht="15.75" customHeight="1">
      <c r="A10" s="405" t="s">
        <v>91</v>
      </c>
      <c r="B10" s="405"/>
      <c r="C10" s="405"/>
      <c r="D10" s="405"/>
      <c r="E10" s="405"/>
      <c r="F10" s="405"/>
      <c r="G10" s="405"/>
      <c r="H10" s="405"/>
      <c r="I10" s="405"/>
      <c r="J10" s="232"/>
      <c r="K10" s="232"/>
      <c r="L10" s="25"/>
      <c r="M10" s="25"/>
      <c r="N10" s="25"/>
      <c r="O10" s="29"/>
    </row>
    <row r="11" spans="1:23" s="27" customFormat="1" ht="15">
      <c r="A11" s="409" t="s">
        <v>92</v>
      </c>
      <c r="B11" s="409"/>
      <c r="C11" s="409"/>
      <c r="D11" s="409"/>
      <c r="E11" s="409"/>
      <c r="F11" s="409"/>
      <c r="G11" s="409"/>
      <c r="H11" s="409"/>
      <c r="I11" s="409"/>
      <c r="J11" s="24"/>
      <c r="K11" s="23"/>
      <c r="L11" s="25"/>
      <c r="M11" s="25"/>
      <c r="N11" s="25"/>
      <c r="O11" s="29"/>
    </row>
    <row r="12" spans="1:23" s="27" customFormat="1" ht="15.75" thickBot="1">
      <c r="A12" s="410" t="s">
        <v>93</v>
      </c>
      <c r="B12" s="410"/>
      <c r="C12" s="410"/>
      <c r="D12" s="410"/>
      <c r="E12" s="410"/>
      <c r="F12" s="410"/>
      <c r="G12" s="410"/>
      <c r="H12" s="410"/>
      <c r="I12" s="410"/>
      <c r="J12" s="24"/>
      <c r="K12" s="123"/>
      <c r="L12" s="25"/>
      <c r="M12" s="25"/>
      <c r="N12" s="25"/>
      <c r="O12" s="29"/>
    </row>
    <row r="13" spans="1:23" s="27" customFormat="1" ht="18.95" customHeight="1" thickBot="1">
      <c r="A13" s="411" t="s">
        <v>94</v>
      </c>
      <c r="B13" s="411"/>
      <c r="C13" s="411"/>
      <c r="D13" s="411"/>
      <c r="E13" s="411"/>
      <c r="F13" s="411"/>
      <c r="G13" s="411"/>
      <c r="H13" s="411"/>
      <c r="I13" s="411"/>
      <c r="J13" s="411"/>
      <c r="K13" s="411"/>
      <c r="L13" s="124" t="s">
        <v>95</v>
      </c>
      <c r="M13" s="25"/>
      <c r="N13" s="25"/>
      <c r="O13" s="39"/>
    </row>
    <row r="14" spans="1:23" s="27" customFormat="1" ht="57" customHeight="1">
      <c r="A14" s="412" t="str">
        <f>IF(COUNTIF(A15:A230,"You have completed this objective.")&lt;8,"You have not completed all 8 objectives.","Congratulations. You have completed the 8 objectives. Please complete the Clinical Quality Measures.")</f>
        <v>You have not completed all 8 objectives.</v>
      </c>
      <c r="B14" s="413"/>
      <c r="C14" s="413"/>
      <c r="D14" s="413"/>
      <c r="E14" s="413"/>
      <c r="F14" s="413"/>
      <c r="G14" s="413"/>
      <c r="H14" s="413"/>
      <c r="I14" s="413"/>
      <c r="J14" s="24"/>
      <c r="K14" s="33"/>
      <c r="L14" s="160" t="s">
        <v>96</v>
      </c>
      <c r="M14" s="25"/>
      <c r="N14" s="25"/>
      <c r="O14" s="26"/>
    </row>
    <row r="15" spans="1:23" s="27" customFormat="1" ht="14.45" customHeight="1" thickBot="1">
      <c r="A15" s="35"/>
      <c r="B15" s="36"/>
      <c r="C15" s="30"/>
      <c r="D15" s="30"/>
      <c r="E15" s="30"/>
      <c r="F15" s="30"/>
      <c r="G15" s="30"/>
      <c r="H15" s="30"/>
      <c r="I15" s="30"/>
      <c r="J15" s="30"/>
      <c r="K15" s="31"/>
      <c r="L15" s="125"/>
      <c r="M15" s="25"/>
      <c r="N15" s="25"/>
      <c r="O15" s="37"/>
    </row>
    <row r="16" spans="1:23" s="27" customFormat="1" ht="14.45" customHeight="1">
      <c r="A16" s="126"/>
      <c r="B16" s="127"/>
      <c r="C16" s="46"/>
      <c r="D16" s="46"/>
      <c r="E16" s="46"/>
      <c r="F16" s="46"/>
      <c r="G16" s="46"/>
      <c r="H16" s="46"/>
      <c r="I16" s="46"/>
      <c r="J16" s="46"/>
      <c r="K16" s="128"/>
      <c r="L16" s="129"/>
      <c r="M16" s="25"/>
      <c r="N16" s="25"/>
      <c r="O16" s="39"/>
    </row>
    <row r="17" spans="1:15" s="63" customFormat="1" ht="19.899999999999999" customHeight="1">
      <c r="A17" s="414" t="str">
        <f>IF(O22=1,"You have completed this objective.","")</f>
        <v/>
      </c>
      <c r="B17" s="182">
        <v>1</v>
      </c>
      <c r="C17" s="415" t="s">
        <v>97</v>
      </c>
      <c r="D17" s="415"/>
      <c r="E17" s="415"/>
      <c r="F17" s="415"/>
      <c r="G17" s="415"/>
      <c r="H17" s="415"/>
      <c r="I17" s="415"/>
      <c r="J17" s="62"/>
      <c r="K17" s="69"/>
      <c r="L17" s="130"/>
      <c r="O17" s="40"/>
    </row>
    <row r="18" spans="1:15" s="70" customFormat="1" ht="40.5" customHeight="1">
      <c r="A18" s="414"/>
      <c r="B18" s="179"/>
      <c r="C18" s="416" t="s">
        <v>98</v>
      </c>
      <c r="D18" s="417"/>
      <c r="E18" s="418" t="s">
        <v>99</v>
      </c>
      <c r="F18" s="418"/>
      <c r="G18" s="418"/>
      <c r="H18" s="418"/>
      <c r="I18" s="418"/>
      <c r="J18" s="67"/>
      <c r="K18" s="419"/>
      <c r="L18" s="131"/>
      <c r="O18" s="41"/>
    </row>
    <row r="19" spans="1:15" s="70" customFormat="1" ht="78.75" customHeight="1">
      <c r="A19" s="414"/>
      <c r="B19" s="179"/>
      <c r="C19" s="416" t="s">
        <v>100</v>
      </c>
      <c r="D19" s="417"/>
      <c r="E19" s="418" t="s">
        <v>101</v>
      </c>
      <c r="F19" s="418"/>
      <c r="G19" s="418"/>
      <c r="H19" s="418"/>
      <c r="I19" s="418"/>
      <c r="J19" s="67"/>
      <c r="K19" s="419"/>
      <c r="L19" s="420" t="s">
        <v>102</v>
      </c>
      <c r="O19" s="41"/>
    </row>
    <row r="20" spans="1:15" s="63" customFormat="1" ht="27" customHeight="1">
      <c r="A20" s="34"/>
      <c r="B20" s="182"/>
      <c r="C20" s="416" t="s">
        <v>103</v>
      </c>
      <c r="D20" s="417"/>
      <c r="E20" s="418" t="s">
        <v>104</v>
      </c>
      <c r="F20" s="418"/>
      <c r="G20" s="418"/>
      <c r="H20" s="418"/>
      <c r="I20" s="418"/>
      <c r="J20" s="67"/>
      <c r="K20" s="419"/>
      <c r="L20" s="420"/>
      <c r="O20" s="40"/>
    </row>
    <row r="21" spans="1:15" s="27" customFormat="1" ht="13.9" customHeight="1">
      <c r="A21" s="38"/>
      <c r="B21" s="183"/>
      <c r="C21" s="161"/>
      <c r="D21" s="161"/>
      <c r="E21" s="161"/>
      <c r="F21" s="161"/>
      <c r="G21" s="161"/>
      <c r="H21" s="161"/>
      <c r="I21" s="161"/>
      <c r="J21" s="24"/>
      <c r="K21" s="419"/>
      <c r="L21" s="130"/>
      <c r="M21" s="25"/>
      <c r="N21" s="25"/>
      <c r="O21" s="26"/>
    </row>
    <row r="22" spans="1:15" s="63" customFormat="1" ht="54.6" customHeight="1">
      <c r="A22" s="34"/>
      <c r="B22" s="182"/>
      <c r="C22" s="421" t="s">
        <v>105</v>
      </c>
      <c r="D22" s="421"/>
      <c r="E22" s="422" t="s">
        <v>106</v>
      </c>
      <c r="F22" s="423"/>
      <c r="G22" s="424"/>
      <c r="H22" s="425"/>
      <c r="I22" s="426"/>
      <c r="J22" s="62"/>
      <c r="K22" s="419"/>
      <c r="L22" s="132"/>
      <c r="O22" s="40">
        <f>IF(H22="Yes",1,0)</f>
        <v>0</v>
      </c>
    </row>
    <row r="23" spans="1:15" s="63" customFormat="1" ht="15" thickBot="1">
      <c r="A23" s="71"/>
      <c r="B23" s="184"/>
      <c r="C23" s="162"/>
      <c r="D23" s="162"/>
      <c r="E23" s="162"/>
      <c r="F23" s="162"/>
      <c r="G23" s="162"/>
      <c r="H23" s="162"/>
      <c r="I23" s="162"/>
      <c r="J23" s="72"/>
      <c r="K23" s="427"/>
      <c r="L23" s="125"/>
      <c r="O23" s="42"/>
    </row>
    <row r="24" spans="1:15" s="63" customFormat="1" ht="15" customHeight="1">
      <c r="A24" s="73"/>
      <c r="B24" s="163"/>
      <c r="C24" s="163"/>
      <c r="D24" s="163"/>
      <c r="E24" s="163"/>
      <c r="F24" s="163"/>
      <c r="G24" s="163"/>
      <c r="H24" s="163"/>
      <c r="I24" s="163"/>
      <c r="J24" s="74"/>
      <c r="K24" s="75"/>
      <c r="L24" s="133"/>
      <c r="O24" s="43"/>
    </row>
    <row r="25" spans="1:15" s="63" customFormat="1" ht="24" customHeight="1">
      <c r="A25" s="414" t="str">
        <f>IF(O38=1,"You have completed this objective.","")</f>
        <v/>
      </c>
      <c r="B25" s="182">
        <v>2</v>
      </c>
      <c r="C25" s="415" t="s">
        <v>107</v>
      </c>
      <c r="D25" s="415"/>
      <c r="E25" s="415"/>
      <c r="F25" s="415"/>
      <c r="G25" s="415"/>
      <c r="H25" s="415"/>
      <c r="I25" s="415"/>
      <c r="J25" s="62"/>
      <c r="K25" s="69"/>
      <c r="L25" s="130"/>
      <c r="O25" s="40"/>
    </row>
    <row r="26" spans="1:15" s="63" customFormat="1" ht="21.6" customHeight="1">
      <c r="A26" s="414"/>
      <c r="B26" s="179"/>
      <c r="C26" s="416" t="s">
        <v>108</v>
      </c>
      <c r="D26" s="417"/>
      <c r="E26" s="418" t="s">
        <v>109</v>
      </c>
      <c r="F26" s="418"/>
      <c r="G26" s="418"/>
      <c r="H26" s="418"/>
      <c r="I26" s="418"/>
      <c r="J26" s="80"/>
      <c r="K26" s="69"/>
      <c r="L26" s="130"/>
      <c r="O26" s="40"/>
    </row>
    <row r="27" spans="1:15" s="63" customFormat="1" ht="45.6" customHeight="1">
      <c r="A27" s="414"/>
      <c r="B27" s="179"/>
      <c r="C27" s="416" t="s">
        <v>100</v>
      </c>
      <c r="D27" s="417"/>
      <c r="E27" s="418" t="s">
        <v>110</v>
      </c>
      <c r="F27" s="418"/>
      <c r="G27" s="418"/>
      <c r="H27" s="418"/>
      <c r="I27" s="418"/>
      <c r="J27" s="80"/>
      <c r="K27" s="419"/>
      <c r="L27" s="191" t="s">
        <v>111</v>
      </c>
      <c r="O27" s="40"/>
    </row>
    <row r="28" spans="1:15" s="63" customFormat="1" ht="79.5" customHeight="1">
      <c r="A28" s="34"/>
      <c r="B28" s="182"/>
      <c r="C28" s="416" t="s">
        <v>103</v>
      </c>
      <c r="D28" s="417"/>
      <c r="E28" s="418" t="s">
        <v>112</v>
      </c>
      <c r="F28" s="418"/>
      <c r="G28" s="418"/>
      <c r="H28" s="418"/>
      <c r="I28" s="418"/>
      <c r="J28" s="80"/>
      <c r="K28" s="419"/>
      <c r="L28" s="134"/>
      <c r="O28" s="40"/>
    </row>
    <row r="29" spans="1:15" s="63" customFormat="1" ht="13.9" customHeight="1">
      <c r="A29" s="34"/>
      <c r="B29" s="83"/>
      <c r="C29" s="83"/>
      <c r="D29" s="83"/>
      <c r="E29" s="83"/>
      <c r="F29" s="83"/>
      <c r="G29" s="83"/>
      <c r="H29" s="83"/>
      <c r="I29" s="83"/>
      <c r="J29" s="62"/>
      <c r="K29" s="419"/>
      <c r="L29" s="134"/>
      <c r="O29" s="40"/>
    </row>
    <row r="30" spans="1:15" s="63" customFormat="1" ht="44.1" customHeight="1">
      <c r="A30" s="34"/>
      <c r="B30" s="182"/>
      <c r="C30" s="428" t="s">
        <v>113</v>
      </c>
      <c r="D30" s="429"/>
      <c r="E30" s="429"/>
      <c r="F30" s="429"/>
      <c r="G30" s="430"/>
      <c r="H30" s="431"/>
      <c r="I30" s="432"/>
      <c r="J30" s="67"/>
      <c r="K30" s="419"/>
      <c r="L30" s="433" t="s">
        <v>115</v>
      </c>
      <c r="N30" s="63" t="str">
        <f>IF($H$30&lt;&gt;"","Valid","Invalid")</f>
        <v>Invalid</v>
      </c>
      <c r="O30" s="40"/>
    </row>
    <row r="31" spans="1:15" s="63" customFormat="1">
      <c r="A31" s="34"/>
      <c r="B31" s="83"/>
      <c r="C31" s="83"/>
      <c r="D31" s="83"/>
      <c r="E31" s="83"/>
      <c r="F31" s="83"/>
      <c r="G31" s="83"/>
      <c r="H31" s="83"/>
      <c r="I31" s="83"/>
      <c r="J31" s="62"/>
      <c r="K31" s="419"/>
      <c r="L31" s="433"/>
      <c r="O31" s="40"/>
    </row>
    <row r="32" spans="1:15" s="63" customFormat="1" ht="21.75" customHeight="1">
      <c r="A32" s="34"/>
      <c r="B32" s="83"/>
      <c r="C32" s="428" t="s">
        <v>116</v>
      </c>
      <c r="D32" s="429"/>
      <c r="E32" s="429"/>
      <c r="F32" s="429"/>
      <c r="G32" s="430"/>
      <c r="H32" s="434"/>
      <c r="I32" s="435"/>
      <c r="J32" s="62"/>
      <c r="K32" s="419"/>
      <c r="L32" s="433"/>
      <c r="N32" s="63" t="str">
        <f>IF(H32="","Incomplete",IF(OR(H32="Measure",H32="exclusion"),"Valid",IF(H32="No","Invalid")))</f>
        <v>Incomplete</v>
      </c>
      <c r="O32" s="40" t="str">
        <f>IF(AND(N32="Valid",OR(F37="Measure has been met.", H32="Exclusion")),"Yes","No")</f>
        <v>No</v>
      </c>
    </row>
    <row r="33" spans="1:15" s="63" customFormat="1">
      <c r="A33" s="34"/>
      <c r="B33" s="83"/>
      <c r="C33" s="174" t="str">
        <f>IF(H32="Exclusion","You do not need to complete this measure","")</f>
        <v/>
      </c>
      <c r="D33" s="83"/>
      <c r="E33" s="83"/>
      <c r="F33" s="83"/>
      <c r="G33" s="83"/>
      <c r="H33" s="83"/>
      <c r="I33" s="83"/>
      <c r="J33" s="62"/>
      <c r="K33" s="69"/>
      <c r="L33" s="130"/>
      <c r="O33" s="40"/>
    </row>
    <row r="34" spans="1:15" s="63" customFormat="1" ht="45.95" customHeight="1">
      <c r="A34" s="34"/>
      <c r="B34" s="83"/>
      <c r="C34" s="436" t="s">
        <v>117</v>
      </c>
      <c r="D34" s="418"/>
      <c r="E34" s="418"/>
      <c r="F34" s="437" t="s">
        <v>39</v>
      </c>
      <c r="G34" s="438"/>
      <c r="H34" s="439"/>
      <c r="I34" s="439"/>
      <c r="J34" s="62"/>
      <c r="K34" s="419"/>
      <c r="L34" s="420" t="s">
        <v>118</v>
      </c>
      <c r="O34" s="40"/>
    </row>
    <row r="35" spans="1:15" s="63" customFormat="1" ht="58.15" customHeight="1">
      <c r="A35" s="34"/>
      <c r="B35" s="83"/>
      <c r="C35" s="436" t="s">
        <v>119</v>
      </c>
      <c r="D35" s="418"/>
      <c r="E35" s="418"/>
      <c r="F35" s="437" t="s">
        <v>41</v>
      </c>
      <c r="G35" s="438"/>
      <c r="H35" s="439"/>
      <c r="I35" s="439"/>
      <c r="J35" s="62"/>
      <c r="K35" s="419"/>
      <c r="L35" s="420"/>
      <c r="O35" s="40"/>
    </row>
    <row r="36" spans="1:15" s="63" customFormat="1" ht="42" customHeight="1">
      <c r="A36" s="34"/>
      <c r="B36" s="83"/>
      <c r="C36" s="418" t="s">
        <v>120</v>
      </c>
      <c r="D36" s="418"/>
      <c r="E36" s="418"/>
      <c r="F36" s="437" t="s">
        <v>43</v>
      </c>
      <c r="G36" s="438"/>
      <c r="H36" s="441" t="str">
        <f>IFERROR(IF((H34/H35)&gt;1,"Error! Percentage cannot exceed 100%",H34/H35), "")</f>
        <v/>
      </c>
      <c r="I36" s="441"/>
      <c r="J36" s="62"/>
      <c r="K36" s="419"/>
      <c r="L36" s="420"/>
      <c r="O36" s="40"/>
    </row>
    <row r="37" spans="1:15" s="63" customFormat="1" ht="24" customHeight="1">
      <c r="A37" s="34"/>
      <c r="B37" s="83"/>
      <c r="C37" s="178"/>
      <c r="D37" s="178"/>
      <c r="E37" s="178"/>
      <c r="F37" s="442" t="str">
        <f>IFERROR(IF(OR(H34/H35&lt;=0.601,H36="Error! Percentage cannot exceed 100%"), "You do not meet this measure.", "Measure has been met."), "")</f>
        <v/>
      </c>
      <c r="G37" s="443"/>
      <c r="H37" s="443"/>
      <c r="I37" s="444"/>
      <c r="J37" s="62"/>
      <c r="K37" s="419"/>
      <c r="L37" s="420"/>
      <c r="O37" s="40"/>
    </row>
    <row r="38" spans="1:15" s="63" customFormat="1" ht="15" customHeight="1" thickBot="1">
      <c r="A38" s="71"/>
      <c r="B38" s="162"/>
      <c r="C38" s="162"/>
      <c r="D38" s="162"/>
      <c r="E38" s="162"/>
      <c r="F38" s="162"/>
      <c r="G38" s="162"/>
      <c r="H38" s="162"/>
      <c r="I38" s="162"/>
      <c r="J38" s="72"/>
      <c r="K38" s="427"/>
      <c r="L38" s="440"/>
      <c r="O38" s="42">
        <f>IF(AND(O32="Yes",N30="Valid"),1,0)</f>
        <v>0</v>
      </c>
    </row>
    <row r="39" spans="1:15" s="63" customFormat="1">
      <c r="A39" s="73"/>
      <c r="B39" s="185"/>
      <c r="C39" s="163"/>
      <c r="D39" s="163"/>
      <c r="E39" s="163"/>
      <c r="F39" s="163"/>
      <c r="G39" s="163"/>
      <c r="H39" s="163"/>
      <c r="I39" s="163"/>
      <c r="J39" s="74"/>
      <c r="K39" s="75"/>
      <c r="L39" s="133"/>
      <c r="O39" s="43"/>
    </row>
    <row r="40" spans="1:15" s="63" customFormat="1" ht="23.45" customHeight="1">
      <c r="A40" s="414" t="str">
        <f>IF(O62=1,"You have completed this objective.","")</f>
        <v/>
      </c>
      <c r="B40" s="182">
        <v>3</v>
      </c>
      <c r="C40" s="164" t="s">
        <v>121</v>
      </c>
      <c r="D40" s="165"/>
      <c r="E40" s="165"/>
      <c r="F40" s="165"/>
      <c r="G40" s="165"/>
      <c r="H40" s="165"/>
      <c r="I40" s="166"/>
      <c r="J40" s="62"/>
      <c r="K40" s="69"/>
      <c r="L40" s="130"/>
      <c r="O40" s="40"/>
    </row>
    <row r="41" spans="1:15" s="70" customFormat="1" ht="26.25" customHeight="1">
      <c r="A41" s="414"/>
      <c r="B41" s="179"/>
      <c r="C41" s="416" t="s">
        <v>98</v>
      </c>
      <c r="D41" s="417"/>
      <c r="E41" s="418" t="s">
        <v>122</v>
      </c>
      <c r="F41" s="418"/>
      <c r="G41" s="418"/>
      <c r="H41" s="418"/>
      <c r="I41" s="418"/>
      <c r="J41" s="67"/>
      <c r="K41" s="419"/>
      <c r="L41" s="130"/>
      <c r="O41" s="41"/>
    </row>
    <row r="42" spans="1:15" s="70" customFormat="1" ht="65.25" customHeight="1">
      <c r="A42" s="414"/>
      <c r="B42" s="179"/>
      <c r="C42" s="416" t="s">
        <v>123</v>
      </c>
      <c r="D42" s="417"/>
      <c r="E42" s="445" t="s">
        <v>124</v>
      </c>
      <c r="F42" s="418"/>
      <c r="G42" s="418"/>
      <c r="H42" s="418"/>
      <c r="I42" s="418"/>
      <c r="J42" s="67"/>
      <c r="K42" s="419"/>
      <c r="L42" s="420" t="s">
        <v>125</v>
      </c>
      <c r="O42" s="41"/>
    </row>
    <row r="43" spans="1:15" s="63" customFormat="1" ht="19.5" customHeight="1">
      <c r="A43" s="34"/>
      <c r="B43" s="182"/>
      <c r="C43" s="416" t="s">
        <v>103</v>
      </c>
      <c r="D43" s="417"/>
      <c r="E43" s="418" t="s">
        <v>104</v>
      </c>
      <c r="F43" s="418"/>
      <c r="G43" s="418"/>
      <c r="H43" s="418"/>
      <c r="I43" s="418"/>
      <c r="J43" s="67"/>
      <c r="K43" s="419"/>
      <c r="L43" s="420"/>
      <c r="O43" s="40"/>
    </row>
    <row r="44" spans="1:15" s="63" customFormat="1" ht="13.9" customHeight="1">
      <c r="A44" s="34"/>
      <c r="B44" s="182"/>
      <c r="C44" s="83"/>
      <c r="D44" s="83"/>
      <c r="E44" s="83"/>
      <c r="F44" s="83"/>
      <c r="G44" s="83"/>
      <c r="H44" s="83"/>
      <c r="I44" s="83"/>
      <c r="J44" s="62"/>
      <c r="K44" s="419"/>
      <c r="L44" s="420"/>
      <c r="O44" s="40"/>
    </row>
    <row r="45" spans="1:15" s="63" customFormat="1" ht="21" customHeight="1">
      <c r="A45" s="34"/>
      <c r="B45" s="182"/>
      <c r="C45" s="456" t="s">
        <v>126</v>
      </c>
      <c r="D45" s="456"/>
      <c r="E45" s="456"/>
      <c r="F45" s="456"/>
      <c r="G45" s="456"/>
      <c r="H45" s="434"/>
      <c r="I45" s="435"/>
      <c r="J45" s="62"/>
      <c r="K45" s="419"/>
      <c r="L45" s="420"/>
      <c r="O45" s="40" t="str">
        <f>IF(H45="Yes","Yes","No")</f>
        <v>No</v>
      </c>
    </row>
    <row r="46" spans="1:15" s="63" customFormat="1" ht="21" customHeight="1">
      <c r="A46" s="34"/>
      <c r="B46" s="182"/>
      <c r="C46" s="180"/>
      <c r="D46" s="180"/>
      <c r="E46" s="180"/>
      <c r="F46" s="180"/>
      <c r="G46" s="180"/>
      <c r="H46" s="264"/>
      <c r="I46" s="83"/>
      <c r="J46" s="62"/>
      <c r="K46" s="419"/>
      <c r="L46" s="420"/>
      <c r="O46" s="40"/>
    </row>
    <row r="47" spans="1:15" s="63" customFormat="1" ht="44.25" customHeight="1">
      <c r="A47" s="301" t="s">
        <v>127</v>
      </c>
      <c r="B47" s="450" t="s">
        <v>128</v>
      </c>
      <c r="C47" s="451"/>
      <c r="D47" s="451"/>
      <c r="E47" s="452"/>
      <c r="F47" s="497"/>
      <c r="G47" s="497"/>
      <c r="H47" s="497"/>
      <c r="I47" s="497"/>
      <c r="J47" s="497"/>
      <c r="K47" s="419"/>
      <c r="L47" s="420"/>
      <c r="N47" s="63" t="str">
        <f t="shared" ref="N47:N56" si="0">IF(F47&lt;&gt;"","Valid","Invalid")</f>
        <v>Invalid</v>
      </c>
      <c r="O47" s="40"/>
    </row>
    <row r="48" spans="1:15" s="63" customFormat="1" ht="44.25" customHeight="1">
      <c r="A48" s="302"/>
      <c r="B48" s="447" t="s">
        <v>130</v>
      </c>
      <c r="C48" s="448"/>
      <c r="D48" s="448"/>
      <c r="E48" s="449"/>
      <c r="F48" s="497"/>
      <c r="G48" s="497"/>
      <c r="H48" s="497"/>
      <c r="I48" s="497"/>
      <c r="J48" s="497"/>
      <c r="K48" s="419"/>
      <c r="L48" s="420"/>
      <c r="N48" s="63" t="str">
        <f t="shared" si="0"/>
        <v>Invalid</v>
      </c>
      <c r="O48" s="40"/>
    </row>
    <row r="49" spans="1:15" s="63" customFormat="1" ht="44.25" customHeight="1">
      <c r="A49" s="301" t="s">
        <v>132</v>
      </c>
      <c r="B49" s="450" t="s">
        <v>128</v>
      </c>
      <c r="C49" s="451"/>
      <c r="D49" s="451"/>
      <c r="E49" s="452"/>
      <c r="F49" s="497"/>
      <c r="G49" s="497"/>
      <c r="H49" s="497"/>
      <c r="I49" s="497"/>
      <c r="J49" s="497"/>
      <c r="K49" s="419"/>
      <c r="L49" s="420"/>
      <c r="N49" s="63" t="str">
        <f t="shared" si="0"/>
        <v>Invalid</v>
      </c>
      <c r="O49" s="40"/>
    </row>
    <row r="50" spans="1:15" s="63" customFormat="1" ht="44.25" customHeight="1">
      <c r="A50" s="302"/>
      <c r="B50" s="447" t="s">
        <v>130</v>
      </c>
      <c r="C50" s="448"/>
      <c r="D50" s="448"/>
      <c r="E50" s="449"/>
      <c r="F50" s="497"/>
      <c r="G50" s="497"/>
      <c r="H50" s="497"/>
      <c r="I50" s="497"/>
      <c r="J50" s="497"/>
      <c r="K50" s="419"/>
      <c r="L50" s="420"/>
      <c r="N50" s="63" t="str">
        <f t="shared" si="0"/>
        <v>Invalid</v>
      </c>
      <c r="O50" s="40"/>
    </row>
    <row r="51" spans="1:15" s="63" customFormat="1" ht="44.25" customHeight="1">
      <c r="A51" s="301" t="s">
        <v>135</v>
      </c>
      <c r="B51" s="450" t="s">
        <v>128</v>
      </c>
      <c r="C51" s="451"/>
      <c r="D51" s="451"/>
      <c r="E51" s="452"/>
      <c r="F51" s="497"/>
      <c r="G51" s="497"/>
      <c r="H51" s="497"/>
      <c r="I51" s="497"/>
      <c r="J51" s="497"/>
      <c r="K51" s="419"/>
      <c r="L51" s="420"/>
      <c r="N51" s="63" t="str">
        <f t="shared" si="0"/>
        <v>Invalid</v>
      </c>
      <c r="O51" s="40"/>
    </row>
    <row r="52" spans="1:15" s="63" customFormat="1" ht="44.25" customHeight="1">
      <c r="A52" s="302"/>
      <c r="B52" s="447" t="s">
        <v>130</v>
      </c>
      <c r="C52" s="448"/>
      <c r="D52" s="448"/>
      <c r="E52" s="449"/>
      <c r="F52" s="497"/>
      <c r="G52" s="497"/>
      <c r="H52" s="497"/>
      <c r="I52" s="497"/>
      <c r="J52" s="497"/>
      <c r="K52" s="419"/>
      <c r="L52" s="420"/>
      <c r="N52" s="63" t="str">
        <f t="shared" si="0"/>
        <v>Invalid</v>
      </c>
      <c r="O52" s="40"/>
    </row>
    <row r="53" spans="1:15" s="63" customFormat="1" ht="44.25" customHeight="1">
      <c r="A53" s="301" t="s">
        <v>138</v>
      </c>
      <c r="B53" s="450" t="s">
        <v>128</v>
      </c>
      <c r="C53" s="451"/>
      <c r="D53" s="451"/>
      <c r="E53" s="452"/>
      <c r="F53" s="497"/>
      <c r="G53" s="497"/>
      <c r="H53" s="497"/>
      <c r="I53" s="497"/>
      <c r="J53" s="497"/>
      <c r="K53" s="419"/>
      <c r="L53" s="420"/>
      <c r="N53" s="63" t="str">
        <f t="shared" si="0"/>
        <v>Invalid</v>
      </c>
      <c r="O53" s="40"/>
    </row>
    <row r="54" spans="1:15" s="63" customFormat="1" ht="44.25" customHeight="1">
      <c r="A54" s="302"/>
      <c r="B54" s="447" t="s">
        <v>130</v>
      </c>
      <c r="C54" s="448"/>
      <c r="D54" s="448"/>
      <c r="E54" s="449"/>
      <c r="F54" s="497"/>
      <c r="G54" s="497"/>
      <c r="H54" s="497"/>
      <c r="I54" s="497"/>
      <c r="J54" s="497"/>
      <c r="K54" s="419"/>
      <c r="L54" s="420"/>
      <c r="N54" s="63" t="str">
        <f t="shared" si="0"/>
        <v>Invalid</v>
      </c>
      <c r="O54" s="40"/>
    </row>
    <row r="55" spans="1:15" s="63" customFormat="1" ht="44.25" customHeight="1">
      <c r="A55" s="301" t="s">
        <v>141</v>
      </c>
      <c r="B55" s="450" t="s">
        <v>128</v>
      </c>
      <c r="C55" s="451"/>
      <c r="D55" s="451"/>
      <c r="E55" s="452"/>
      <c r="F55" s="497"/>
      <c r="G55" s="497"/>
      <c r="H55" s="497"/>
      <c r="I55" s="497"/>
      <c r="J55" s="497"/>
      <c r="K55" s="419"/>
      <c r="L55" s="420"/>
      <c r="N55" s="63" t="str">
        <f t="shared" si="0"/>
        <v>Invalid</v>
      </c>
      <c r="O55" s="40"/>
    </row>
    <row r="56" spans="1:15" s="63" customFormat="1" ht="44.25" customHeight="1">
      <c r="A56" s="303"/>
      <c r="B56" s="453" t="s">
        <v>130</v>
      </c>
      <c r="C56" s="454"/>
      <c r="D56" s="454"/>
      <c r="E56" s="455"/>
      <c r="F56" s="497"/>
      <c r="G56" s="497"/>
      <c r="H56" s="497"/>
      <c r="I56" s="497"/>
      <c r="J56" s="497"/>
      <c r="K56" s="419"/>
      <c r="L56" s="420"/>
      <c r="N56" s="63" t="str">
        <f t="shared" si="0"/>
        <v>Invalid</v>
      </c>
      <c r="O56" s="40"/>
    </row>
    <row r="57" spans="1:15" s="63" customFormat="1" ht="13.5" customHeight="1">
      <c r="A57" s="34"/>
      <c r="B57" s="182"/>
      <c r="C57" s="180"/>
      <c r="D57" s="180"/>
      <c r="E57" s="180"/>
      <c r="F57" s="180"/>
      <c r="G57" s="180"/>
      <c r="H57" s="264"/>
      <c r="I57" s="264"/>
      <c r="J57" s="62"/>
      <c r="K57" s="419"/>
      <c r="L57" s="420"/>
      <c r="O57" s="40" t="str">
        <f>IF(AND(N47="Valid",N48="Valid",N49="Valid",N50="Valid",N51="Valid",N52="Valid",N53="Valid",N54="Valid",N55="Valid",N56="Valid"),"Yes","No")</f>
        <v>No</v>
      </c>
    </row>
    <row r="58" spans="1:15" s="63" customFormat="1">
      <c r="A58" s="34"/>
      <c r="B58" s="182"/>
      <c r="C58" s="83"/>
      <c r="D58" s="83"/>
      <c r="E58" s="83"/>
      <c r="F58" s="83"/>
      <c r="G58" s="83"/>
      <c r="H58" s="83"/>
      <c r="I58" s="83"/>
      <c r="J58" s="62"/>
      <c r="K58" s="419"/>
      <c r="L58" s="420"/>
      <c r="O58" s="40"/>
    </row>
    <row r="59" spans="1:15" s="70" customFormat="1" ht="36" customHeight="1">
      <c r="A59" s="76"/>
      <c r="B59" s="179"/>
      <c r="C59" s="416" t="s">
        <v>144</v>
      </c>
      <c r="D59" s="417"/>
      <c r="E59" s="418" t="s">
        <v>145</v>
      </c>
      <c r="F59" s="418"/>
      <c r="G59" s="418"/>
      <c r="H59" s="418"/>
      <c r="I59" s="418"/>
      <c r="J59" s="67"/>
      <c r="K59" s="419"/>
      <c r="L59" s="420"/>
      <c r="O59" s="41"/>
    </row>
    <row r="60" spans="1:15" s="63" customFormat="1" ht="27" customHeight="1">
      <c r="A60" s="34"/>
      <c r="B60" s="182"/>
      <c r="C60" s="416" t="s">
        <v>103</v>
      </c>
      <c r="D60" s="417"/>
      <c r="E60" s="418" t="s">
        <v>146</v>
      </c>
      <c r="F60" s="418"/>
      <c r="G60" s="418"/>
      <c r="H60" s="418"/>
      <c r="I60" s="418"/>
      <c r="J60" s="67"/>
      <c r="K60" s="320"/>
      <c r="L60" s="420"/>
      <c r="O60" s="40" t="str">
        <f>IF(OR(H62="Exclusion",H62="Measure"),"Yes","No")</f>
        <v>No</v>
      </c>
    </row>
    <row r="61" spans="1:15" s="63" customFormat="1" ht="18" customHeight="1">
      <c r="A61" s="34"/>
      <c r="B61" s="182"/>
      <c r="C61" s="167"/>
      <c r="D61" s="167"/>
      <c r="E61" s="167"/>
      <c r="F61" s="83"/>
      <c r="G61" s="83"/>
      <c r="H61" s="83"/>
      <c r="I61" s="83"/>
      <c r="J61" s="62"/>
      <c r="K61" s="419"/>
      <c r="L61" s="323"/>
      <c r="O61" s="40"/>
    </row>
    <row r="62" spans="1:15" s="63" customFormat="1" ht="24" customHeight="1">
      <c r="A62" s="34"/>
      <c r="B62" s="182"/>
      <c r="C62" s="456" t="s">
        <v>116</v>
      </c>
      <c r="D62" s="456"/>
      <c r="E62" s="456"/>
      <c r="F62" s="456"/>
      <c r="G62" s="456"/>
      <c r="H62" s="434"/>
      <c r="I62" s="435"/>
      <c r="J62" s="62"/>
      <c r="K62" s="419"/>
      <c r="L62" s="420" t="s">
        <v>115</v>
      </c>
      <c r="O62" s="40">
        <f>IF(AND(O45="Yes",O60="Yes",O57="Yes"),1,0)</f>
        <v>0</v>
      </c>
    </row>
    <row r="63" spans="1:15" s="63" customFormat="1" ht="20.25" customHeight="1" thickBot="1">
      <c r="A63" s="71"/>
      <c r="B63" s="184"/>
      <c r="C63" s="162"/>
      <c r="D63" s="168"/>
      <c r="E63" s="169"/>
      <c r="F63" s="169"/>
      <c r="G63" s="169"/>
      <c r="H63" s="169"/>
      <c r="I63" s="169"/>
      <c r="J63" s="77"/>
      <c r="K63" s="78"/>
      <c r="L63" s="440"/>
      <c r="O63" s="42"/>
    </row>
    <row r="64" spans="1:15" s="63" customFormat="1" ht="14.45" customHeight="1">
      <c r="A64" s="73"/>
      <c r="B64" s="185"/>
      <c r="C64" s="163"/>
      <c r="D64" s="170"/>
      <c r="E64" s="171"/>
      <c r="F64" s="171"/>
      <c r="G64" s="171"/>
      <c r="H64" s="171"/>
      <c r="I64" s="171"/>
      <c r="J64" s="79"/>
      <c r="K64" s="192"/>
      <c r="L64" s="194"/>
      <c r="O64" s="43"/>
    </row>
    <row r="65" spans="1:15" s="63" customFormat="1" ht="22.15" customHeight="1">
      <c r="A65" s="414" t="str">
        <f>IF(O77+O88+O99=3,"You have completed this objective.","")</f>
        <v/>
      </c>
      <c r="B65" s="182">
        <v>4</v>
      </c>
      <c r="C65" s="415" t="s">
        <v>147</v>
      </c>
      <c r="D65" s="415"/>
      <c r="E65" s="415"/>
      <c r="F65" s="415"/>
      <c r="G65" s="415"/>
      <c r="H65" s="415"/>
      <c r="I65" s="415"/>
      <c r="J65" s="62"/>
      <c r="K65" s="62"/>
      <c r="L65" s="191"/>
      <c r="O65" s="40"/>
    </row>
    <row r="66" spans="1:15" s="70" customFormat="1" ht="66" customHeight="1">
      <c r="A66" s="414"/>
      <c r="B66" s="179"/>
      <c r="C66" s="416" t="s">
        <v>98</v>
      </c>
      <c r="D66" s="417"/>
      <c r="E66" s="418" t="s">
        <v>148</v>
      </c>
      <c r="F66" s="418"/>
      <c r="G66" s="418"/>
      <c r="H66" s="418"/>
      <c r="I66" s="418"/>
      <c r="J66" s="80"/>
      <c r="K66" s="193"/>
      <c r="L66" s="195"/>
      <c r="O66" s="41"/>
    </row>
    <row r="67" spans="1:15" s="70" customFormat="1" ht="28.5">
      <c r="A67" s="414"/>
      <c r="B67" s="179"/>
      <c r="C67" s="416" t="s">
        <v>123</v>
      </c>
      <c r="D67" s="417"/>
      <c r="E67" s="418" t="s">
        <v>149</v>
      </c>
      <c r="F67" s="418"/>
      <c r="G67" s="418"/>
      <c r="H67" s="418"/>
      <c r="I67" s="418"/>
      <c r="J67" s="80"/>
      <c r="K67" s="193"/>
      <c r="L67" s="191" t="s">
        <v>111</v>
      </c>
      <c r="O67" s="41"/>
    </row>
    <row r="68" spans="1:15" s="63" customFormat="1" ht="22.7" customHeight="1">
      <c r="A68" s="34"/>
      <c r="B68" s="182"/>
      <c r="C68" s="416" t="s">
        <v>103</v>
      </c>
      <c r="D68" s="417"/>
      <c r="E68" s="418" t="s">
        <v>150</v>
      </c>
      <c r="F68" s="418"/>
      <c r="G68" s="418"/>
      <c r="H68" s="418"/>
      <c r="I68" s="418"/>
      <c r="J68" s="67"/>
      <c r="K68" s="62"/>
      <c r="L68" s="191"/>
      <c r="O68" s="40"/>
    </row>
    <row r="69" spans="1:15" s="63" customFormat="1">
      <c r="A69" s="34"/>
      <c r="B69" s="182"/>
      <c r="C69" s="83"/>
      <c r="D69" s="172"/>
      <c r="E69" s="173"/>
      <c r="F69" s="173"/>
      <c r="G69" s="173"/>
      <c r="H69" s="173"/>
      <c r="I69" s="173"/>
      <c r="J69" s="67"/>
      <c r="K69" s="62"/>
      <c r="L69" s="195"/>
      <c r="O69" s="40"/>
    </row>
    <row r="70" spans="1:15" s="63" customFormat="1" ht="15.6" hidden="1" customHeight="1">
      <c r="A70" s="34"/>
      <c r="B70" s="182"/>
      <c r="C70" s="457" t="s">
        <v>151</v>
      </c>
      <c r="D70" s="458"/>
      <c r="E70" s="458"/>
      <c r="F70" s="458"/>
      <c r="G70" s="459"/>
      <c r="H70" s="422" t="s">
        <v>1</v>
      </c>
      <c r="I70" s="424"/>
      <c r="J70" s="67"/>
      <c r="K70" s="62"/>
      <c r="L70" s="195"/>
      <c r="O70" s="40"/>
    </row>
    <row r="71" spans="1:15" s="63" customFormat="1" ht="39" customHeight="1">
      <c r="A71" s="34"/>
      <c r="B71" s="182"/>
      <c r="C71" s="428" t="s">
        <v>113</v>
      </c>
      <c r="D71" s="429"/>
      <c r="E71" s="429"/>
      <c r="F71" s="429"/>
      <c r="G71" s="430"/>
      <c r="H71" s="431"/>
      <c r="I71" s="432"/>
      <c r="J71" s="67"/>
      <c r="K71" s="62"/>
      <c r="L71" s="321"/>
      <c r="O71" s="40"/>
    </row>
    <row r="72" spans="1:15" s="63" customFormat="1" ht="15" customHeight="1">
      <c r="A72" s="34"/>
      <c r="B72" s="182"/>
      <c r="C72" s="174"/>
      <c r="D72" s="83"/>
      <c r="E72" s="83"/>
      <c r="F72" s="83"/>
      <c r="G72" s="83"/>
      <c r="H72" s="83"/>
      <c r="I72" s="83"/>
      <c r="J72" s="62"/>
      <c r="K72" s="460"/>
      <c r="L72" s="196"/>
      <c r="O72" s="40"/>
    </row>
    <row r="73" spans="1:15" s="63" customFormat="1" ht="21.75" customHeight="1">
      <c r="A73" s="34"/>
      <c r="B73" s="182"/>
      <c r="C73" s="421" t="s">
        <v>152</v>
      </c>
      <c r="D73" s="421"/>
      <c r="E73" s="421"/>
      <c r="F73" s="421"/>
      <c r="G73" s="421"/>
      <c r="H73" s="461"/>
      <c r="I73" s="462"/>
      <c r="J73" s="62"/>
      <c r="K73" s="460"/>
      <c r="L73" s="463" t="s">
        <v>115</v>
      </c>
      <c r="O73" s="40"/>
    </row>
    <row r="74" spans="1:15" s="63" customFormat="1" ht="19.5" customHeight="1">
      <c r="A74" s="34"/>
      <c r="B74" s="182"/>
      <c r="C74" s="174" t="str">
        <f>IF(H73="Exclusion", "You do not need to complete this measure","")</f>
        <v/>
      </c>
      <c r="D74" s="83"/>
      <c r="E74" s="83"/>
      <c r="F74" s="83"/>
      <c r="G74" s="83"/>
      <c r="H74" s="83"/>
      <c r="I74" s="83"/>
      <c r="J74" s="62"/>
      <c r="K74" s="460"/>
      <c r="L74" s="463"/>
      <c r="O74" s="40"/>
    </row>
    <row r="75" spans="1:15" s="63" customFormat="1" ht="48" customHeight="1">
      <c r="A75" s="34"/>
      <c r="B75" s="182"/>
      <c r="C75" s="422" t="s">
        <v>153</v>
      </c>
      <c r="D75" s="423"/>
      <c r="E75" s="424"/>
      <c r="F75" s="464" t="s">
        <v>39</v>
      </c>
      <c r="G75" s="464"/>
      <c r="H75" s="465"/>
      <c r="I75" s="465"/>
      <c r="J75" s="62"/>
      <c r="K75" s="460"/>
      <c r="L75" s="196"/>
      <c r="O75" s="40"/>
    </row>
    <row r="76" spans="1:15" s="63" customFormat="1" ht="48" customHeight="1">
      <c r="A76" s="34"/>
      <c r="B76" s="182"/>
      <c r="C76" s="422" t="s">
        <v>154</v>
      </c>
      <c r="D76" s="423"/>
      <c r="E76" s="424"/>
      <c r="F76" s="464" t="s">
        <v>41</v>
      </c>
      <c r="G76" s="464"/>
      <c r="H76" s="465"/>
      <c r="I76" s="465"/>
      <c r="J76" s="62"/>
      <c r="K76" s="460"/>
      <c r="L76" s="196" t="s">
        <v>155</v>
      </c>
      <c r="O76" s="40"/>
    </row>
    <row r="77" spans="1:15" s="63" customFormat="1" ht="48" customHeight="1">
      <c r="A77" s="34"/>
      <c r="B77" s="182"/>
      <c r="C77" s="466" t="s">
        <v>120</v>
      </c>
      <c r="D77" s="467"/>
      <c r="E77" s="468"/>
      <c r="F77" s="464" t="s">
        <v>43</v>
      </c>
      <c r="G77" s="464"/>
      <c r="H77" s="441" t="str">
        <f>IFERROR(IF((H75/H76)&gt;1,"Error! Percentage cannot exceed 100%",H75/H76), "")</f>
        <v/>
      </c>
      <c r="I77" s="441"/>
      <c r="J77" s="62"/>
      <c r="K77" s="62"/>
      <c r="L77" s="195"/>
      <c r="O77" s="40">
        <f>IF(OR(F78="Measure has been met.",H73="Exclusion"),1,0)</f>
        <v>0</v>
      </c>
    </row>
    <row r="78" spans="1:15" s="63" customFormat="1" ht="24" customHeight="1">
      <c r="A78" s="34"/>
      <c r="B78" s="182"/>
      <c r="C78" s="175"/>
      <c r="D78" s="83"/>
      <c r="E78" s="83"/>
      <c r="F78" s="442" t="str">
        <f>IFERROR(IF(OR(H75/H76&lt;=0.601,H77="Error! Percentage cannot exceed 100%"),"You do not meet this measure.","Measure has been met."), "")</f>
        <v/>
      </c>
      <c r="G78" s="443"/>
      <c r="H78" s="443"/>
      <c r="I78" s="444"/>
      <c r="J78" s="62"/>
      <c r="K78" s="62"/>
      <c r="L78" s="195"/>
      <c r="O78" s="40"/>
    </row>
    <row r="79" spans="1:15" s="63" customFormat="1">
      <c r="A79" s="34"/>
      <c r="B79" s="182"/>
      <c r="C79" s="83"/>
      <c r="D79" s="83"/>
      <c r="E79" s="83"/>
      <c r="F79" s="83"/>
      <c r="G79" s="83"/>
      <c r="H79" s="83"/>
      <c r="I79" s="83"/>
      <c r="J79" s="62"/>
      <c r="K79" s="62"/>
      <c r="L79" s="195"/>
      <c r="O79" s="40"/>
    </row>
    <row r="80" spans="1:15" s="63" customFormat="1" ht="15.75" customHeight="1">
      <c r="A80" s="34"/>
      <c r="B80" s="182"/>
      <c r="J80" s="62"/>
      <c r="K80" s="62"/>
      <c r="L80" s="195"/>
      <c r="O80" s="40"/>
    </row>
    <row r="81" spans="1:15" s="63" customFormat="1" ht="38.25" customHeight="1">
      <c r="A81" s="34"/>
      <c r="B81" s="182"/>
      <c r="C81" s="416" t="s">
        <v>144</v>
      </c>
      <c r="D81" s="417"/>
      <c r="E81" s="418" t="s">
        <v>156</v>
      </c>
      <c r="F81" s="418"/>
      <c r="G81" s="418"/>
      <c r="H81" s="418"/>
      <c r="I81" s="418"/>
      <c r="J81" s="62"/>
      <c r="K81" s="62"/>
      <c r="L81" s="321" t="s">
        <v>111</v>
      </c>
      <c r="O81" s="40"/>
    </row>
    <row r="82" spans="1:15" s="63" customFormat="1" ht="24" customHeight="1">
      <c r="A82" s="34"/>
      <c r="B82" s="182"/>
      <c r="C82" s="416" t="s">
        <v>103</v>
      </c>
      <c r="D82" s="417"/>
      <c r="E82" s="418" t="s">
        <v>157</v>
      </c>
      <c r="F82" s="418"/>
      <c r="G82" s="418"/>
      <c r="H82" s="418"/>
      <c r="I82" s="418"/>
      <c r="J82" s="62"/>
      <c r="K82" s="62"/>
      <c r="L82" s="195"/>
      <c r="O82" s="40"/>
    </row>
    <row r="83" spans="1:15" s="63" customFormat="1" ht="21" customHeight="1">
      <c r="A83" s="34"/>
      <c r="B83" s="182"/>
      <c r="C83" s="221"/>
      <c r="D83" s="221"/>
      <c r="E83" s="221"/>
      <c r="F83" s="221"/>
      <c r="G83" s="221"/>
      <c r="H83" s="265"/>
      <c r="I83" s="265"/>
      <c r="J83" s="62"/>
      <c r="K83" s="62"/>
      <c r="L83" s="195"/>
      <c r="O83" s="40"/>
    </row>
    <row r="84" spans="1:15" s="63" customFormat="1" ht="24" customHeight="1">
      <c r="A84" s="34"/>
      <c r="B84" s="182"/>
      <c r="C84" s="421" t="s">
        <v>152</v>
      </c>
      <c r="D84" s="421"/>
      <c r="E84" s="421"/>
      <c r="F84" s="421"/>
      <c r="G84" s="421"/>
      <c r="H84" s="461"/>
      <c r="I84" s="462"/>
      <c r="J84" s="80"/>
      <c r="K84" s="325"/>
      <c r="L84" s="463" t="s">
        <v>115</v>
      </c>
      <c r="O84" s="40"/>
    </row>
    <row r="85" spans="1:15" s="63" customFormat="1" ht="18" customHeight="1">
      <c r="A85" s="34"/>
      <c r="B85" s="182"/>
      <c r="C85" s="174"/>
      <c r="D85" s="83"/>
      <c r="E85" s="83"/>
      <c r="F85" s="83"/>
      <c r="G85" s="83"/>
      <c r="H85" s="83"/>
      <c r="I85" s="83"/>
      <c r="J85" s="62"/>
      <c r="K85" s="62"/>
      <c r="L85" s="463"/>
      <c r="O85" s="40"/>
    </row>
    <row r="86" spans="1:15" s="63" customFormat="1" ht="49.9" customHeight="1">
      <c r="A86" s="34"/>
      <c r="B86" s="182"/>
      <c r="C86" s="418" t="s">
        <v>153</v>
      </c>
      <c r="D86" s="418"/>
      <c r="E86" s="418"/>
      <c r="F86" s="437" t="s">
        <v>39</v>
      </c>
      <c r="G86" s="438"/>
      <c r="H86" s="465"/>
      <c r="I86" s="465"/>
      <c r="J86" s="62"/>
      <c r="K86" s="460"/>
      <c r="L86" s="433" t="s">
        <v>155</v>
      </c>
      <c r="O86" s="40"/>
    </row>
    <row r="87" spans="1:15" s="63" customFormat="1" ht="49.9" customHeight="1">
      <c r="A87" s="34"/>
      <c r="B87" s="182"/>
      <c r="C87" s="418" t="s">
        <v>158</v>
      </c>
      <c r="D87" s="418"/>
      <c r="E87" s="418"/>
      <c r="F87" s="437" t="s">
        <v>41</v>
      </c>
      <c r="G87" s="438"/>
      <c r="H87" s="465"/>
      <c r="I87" s="465"/>
      <c r="J87" s="62"/>
      <c r="K87" s="460"/>
      <c r="L87" s="433"/>
      <c r="O87" s="40"/>
    </row>
    <row r="88" spans="1:15" s="63" customFormat="1" ht="49.9" customHeight="1">
      <c r="A88" s="34"/>
      <c r="B88" s="182"/>
      <c r="C88" s="418" t="s">
        <v>120</v>
      </c>
      <c r="D88" s="418"/>
      <c r="E88" s="418"/>
      <c r="F88" s="437" t="s">
        <v>43</v>
      </c>
      <c r="G88" s="438"/>
      <c r="H88" s="441" t="str">
        <f>IFERROR(IF((H86/H87)&gt;1,"Error! Percentage cannot exceed 100%",H86/H87), "")</f>
        <v/>
      </c>
      <c r="I88" s="441"/>
      <c r="J88" s="62"/>
      <c r="K88" s="460"/>
      <c r="L88" s="324"/>
      <c r="O88" s="40">
        <f>IF(OR(F89="Measure has been met.",H84="Exclusion"),1,0)</f>
        <v>0</v>
      </c>
    </row>
    <row r="89" spans="1:15" s="63" customFormat="1" ht="24" customHeight="1">
      <c r="A89" s="34"/>
      <c r="B89" s="182"/>
      <c r="C89" s="83"/>
      <c r="D89" s="83"/>
      <c r="E89" s="172"/>
      <c r="F89" s="442" t="str">
        <f>IFERROR(IF(OR(H86/H87&lt;=0.601,H88="Error! Percentage cannot exceed 100%"), "You do not meet this measure.", "Measure has been met."), "")</f>
        <v/>
      </c>
      <c r="G89" s="443"/>
      <c r="H89" s="443"/>
      <c r="I89" s="444"/>
      <c r="J89" s="62"/>
      <c r="K89" s="460"/>
      <c r="L89" s="324"/>
      <c r="O89" s="40"/>
    </row>
    <row r="90" spans="1:15" s="63" customFormat="1">
      <c r="A90" s="34"/>
      <c r="B90" s="182"/>
      <c r="C90" s="83"/>
      <c r="D90" s="83"/>
      <c r="E90" s="83"/>
      <c r="F90" s="83"/>
      <c r="G90" s="83"/>
      <c r="H90" s="83"/>
      <c r="I90" s="83"/>
      <c r="J90" s="62"/>
      <c r="K90" s="460"/>
      <c r="L90" s="324"/>
      <c r="O90" s="40"/>
    </row>
    <row r="91" spans="1:15" s="63" customFormat="1" ht="39" customHeight="1">
      <c r="A91" s="34"/>
      <c r="B91" s="182"/>
      <c r="C91" s="318" t="s">
        <v>159</v>
      </c>
      <c r="D91" s="319"/>
      <c r="E91" s="418" t="s">
        <v>160</v>
      </c>
      <c r="F91" s="418"/>
      <c r="G91" s="418"/>
      <c r="H91" s="418"/>
      <c r="I91" s="418"/>
      <c r="J91" s="62"/>
      <c r="K91" s="325"/>
      <c r="L91" s="321"/>
      <c r="O91" s="40"/>
    </row>
    <row r="92" spans="1:15" s="63" customFormat="1" ht="30.75" customHeight="1">
      <c r="A92" s="34"/>
      <c r="B92" s="182"/>
      <c r="C92" s="416" t="s">
        <v>103</v>
      </c>
      <c r="D92" s="417"/>
      <c r="E92" s="418" t="s">
        <v>161</v>
      </c>
      <c r="F92" s="418"/>
      <c r="G92" s="418"/>
      <c r="H92" s="418"/>
      <c r="I92" s="418"/>
      <c r="J92" s="62"/>
      <c r="K92" s="325"/>
      <c r="L92" s="324"/>
      <c r="O92" s="40"/>
    </row>
    <row r="93" spans="1:15" s="63" customFormat="1" ht="12" customHeight="1">
      <c r="A93" s="34"/>
      <c r="B93" s="182"/>
      <c r="J93" s="62"/>
      <c r="K93" s="325"/>
      <c r="L93" s="324"/>
      <c r="O93" s="40"/>
    </row>
    <row r="94" spans="1:15" s="63" customFormat="1" ht="20.25" customHeight="1">
      <c r="A94" s="34"/>
      <c r="B94" s="182"/>
      <c r="C94" s="174" t="str">
        <f>IF(H95="Exclusion", "You do not need to complete this measure","")</f>
        <v/>
      </c>
      <c r="D94" s="83"/>
      <c r="E94" s="83"/>
      <c r="F94" s="83"/>
      <c r="G94" s="83"/>
      <c r="H94" s="83"/>
      <c r="I94" s="83"/>
      <c r="J94" s="62"/>
      <c r="K94" s="325"/>
      <c r="L94" s="463" t="s">
        <v>115</v>
      </c>
      <c r="O94" s="40"/>
    </row>
    <row r="95" spans="1:15" s="63" customFormat="1" ht="21" customHeight="1">
      <c r="A95" s="34"/>
      <c r="B95" s="182"/>
      <c r="C95" s="421" t="s">
        <v>152</v>
      </c>
      <c r="D95" s="421"/>
      <c r="E95" s="421"/>
      <c r="F95" s="421"/>
      <c r="G95" s="421"/>
      <c r="H95" s="461"/>
      <c r="I95" s="462"/>
      <c r="J95" s="80"/>
      <c r="K95" s="325"/>
      <c r="L95" s="463"/>
      <c r="O95" s="40"/>
    </row>
    <row r="96" spans="1:15" s="63" customFormat="1">
      <c r="A96" s="34"/>
      <c r="B96" s="182"/>
      <c r="C96" s="176"/>
      <c r="D96" s="176"/>
      <c r="E96" s="176"/>
      <c r="F96" s="83"/>
      <c r="G96" s="83"/>
      <c r="H96" s="83"/>
      <c r="I96" s="83"/>
      <c r="J96" s="62"/>
      <c r="K96" s="62"/>
      <c r="L96" s="195"/>
      <c r="O96" s="40"/>
    </row>
    <row r="97" spans="1:22" s="63" customFormat="1" ht="26.25" customHeight="1">
      <c r="A97" s="34"/>
      <c r="B97" s="182"/>
      <c r="C97" s="436" t="s">
        <v>153</v>
      </c>
      <c r="D97" s="436"/>
      <c r="E97" s="436"/>
      <c r="F97" s="437" t="s">
        <v>39</v>
      </c>
      <c r="G97" s="438"/>
      <c r="H97" s="474"/>
      <c r="I97" s="475"/>
      <c r="J97" s="62"/>
      <c r="K97" s="460"/>
      <c r="L97" s="481" t="s">
        <v>162</v>
      </c>
      <c r="O97" s="40"/>
    </row>
    <row r="98" spans="1:22" s="63" customFormat="1" ht="41.25" customHeight="1">
      <c r="A98" s="34"/>
      <c r="B98" s="182"/>
      <c r="C98" s="418" t="s">
        <v>163</v>
      </c>
      <c r="D98" s="418"/>
      <c r="E98" s="418"/>
      <c r="F98" s="437" t="s">
        <v>41</v>
      </c>
      <c r="G98" s="438"/>
      <c r="H98" s="469"/>
      <c r="I98" s="470"/>
      <c r="J98" s="62"/>
      <c r="K98" s="460"/>
      <c r="L98" s="481"/>
      <c r="O98" s="40"/>
    </row>
    <row r="99" spans="1:22" s="63" customFormat="1" ht="35.25" customHeight="1">
      <c r="A99" s="34"/>
      <c r="B99" s="182"/>
      <c r="C99" s="471" t="s">
        <v>120</v>
      </c>
      <c r="D99" s="471"/>
      <c r="E99" s="471"/>
      <c r="F99" s="437" t="s">
        <v>43</v>
      </c>
      <c r="G99" s="438"/>
      <c r="H99" s="472" t="str">
        <f>IFERROR(IF((H97/H98)&gt;1,"Error! Percentage cannot exceed 100%",H97/H98), "")</f>
        <v/>
      </c>
      <c r="I99" s="472"/>
      <c r="J99" s="62"/>
      <c r="K99" s="460"/>
      <c r="L99" s="481"/>
      <c r="O99" s="40">
        <f>IF(OR(F100="Measure has been met.",H95="Exclusion"),1,0)</f>
        <v>0</v>
      </c>
    </row>
    <row r="100" spans="1:22" s="63" customFormat="1" ht="24" customHeight="1">
      <c r="A100" s="34"/>
      <c r="B100" s="182"/>
      <c r="C100" s="177"/>
      <c r="D100" s="177"/>
      <c r="E100" s="177"/>
      <c r="F100" s="442" t="str">
        <f>IFERROR(IF(OR(H97/H98&lt;=0.601,H99="Error! Percentage cannot exceed 100%"),"You do not meet this measure.", "Measure has been met."), "")</f>
        <v/>
      </c>
      <c r="G100" s="443"/>
      <c r="H100" s="443"/>
      <c r="I100" s="444"/>
      <c r="J100" s="62"/>
      <c r="K100" s="460"/>
      <c r="L100" s="481"/>
      <c r="O100" s="40"/>
    </row>
    <row r="101" spans="1:22" s="63" customFormat="1" ht="15" customHeight="1" thickBot="1">
      <c r="A101" s="71"/>
      <c r="B101" s="162"/>
      <c r="C101" s="162"/>
      <c r="D101" s="162"/>
      <c r="E101" s="162"/>
      <c r="F101" s="162"/>
      <c r="G101" s="162"/>
      <c r="H101" s="162"/>
      <c r="I101" s="162"/>
      <c r="J101" s="72"/>
      <c r="K101" s="480"/>
      <c r="L101" s="482"/>
      <c r="O101" s="42"/>
    </row>
    <row r="102" spans="1:22" s="63" customFormat="1" ht="15" customHeight="1">
      <c r="A102" s="73"/>
      <c r="B102" s="163"/>
      <c r="C102" s="163"/>
      <c r="D102" s="163"/>
      <c r="E102" s="163"/>
      <c r="F102" s="163"/>
      <c r="G102" s="163"/>
      <c r="H102" s="163"/>
      <c r="I102" s="163"/>
      <c r="J102" s="74"/>
      <c r="K102" s="75"/>
      <c r="L102" s="133"/>
      <c r="O102" s="43"/>
    </row>
    <row r="103" spans="1:22" s="63" customFormat="1" ht="30" customHeight="1">
      <c r="A103" s="473" t="str">
        <f>IF(O128=1,"You have completed this objective.","")</f>
        <v/>
      </c>
      <c r="B103" s="182">
        <v>5</v>
      </c>
      <c r="C103" s="415" t="s">
        <v>164</v>
      </c>
      <c r="D103" s="415"/>
      <c r="E103" s="415"/>
      <c r="F103" s="415"/>
      <c r="G103" s="415"/>
      <c r="H103" s="415"/>
      <c r="I103" s="415"/>
      <c r="J103" s="62"/>
      <c r="K103" s="69"/>
      <c r="L103" s="130"/>
      <c r="O103" s="40"/>
    </row>
    <row r="104" spans="1:22" s="63" customFormat="1" ht="31.7" customHeight="1">
      <c r="A104" s="473"/>
      <c r="B104" s="83"/>
      <c r="C104" s="416" t="s">
        <v>98</v>
      </c>
      <c r="D104" s="417"/>
      <c r="E104" s="418" t="s">
        <v>165</v>
      </c>
      <c r="F104" s="418"/>
      <c r="G104" s="418"/>
      <c r="H104" s="418"/>
      <c r="I104" s="418"/>
      <c r="J104" s="80"/>
      <c r="K104" s="419"/>
      <c r="L104" s="130"/>
      <c r="O104" s="40"/>
    </row>
    <row r="105" spans="1:22" s="63" customFormat="1" ht="103.9" customHeight="1">
      <c r="A105" s="473"/>
      <c r="B105" s="83"/>
      <c r="C105" s="416" t="s">
        <v>123</v>
      </c>
      <c r="D105" s="417"/>
      <c r="E105" s="418" t="s">
        <v>166</v>
      </c>
      <c r="F105" s="418"/>
      <c r="G105" s="418"/>
      <c r="H105" s="418"/>
      <c r="I105" s="418"/>
      <c r="J105" s="80"/>
      <c r="K105" s="419"/>
      <c r="L105" s="420" t="s">
        <v>167</v>
      </c>
      <c r="O105" s="40"/>
    </row>
    <row r="106" spans="1:22" s="63" customFormat="1" ht="93.75" customHeight="1">
      <c r="A106" s="198"/>
      <c r="B106" s="83"/>
      <c r="C106" s="416" t="s">
        <v>103</v>
      </c>
      <c r="D106" s="417"/>
      <c r="E106" s="418" t="s">
        <v>168</v>
      </c>
      <c r="F106" s="418"/>
      <c r="G106" s="418"/>
      <c r="H106" s="418"/>
      <c r="I106" s="418"/>
      <c r="J106" s="80"/>
      <c r="K106" s="419"/>
      <c r="L106" s="420"/>
      <c r="O106" s="40"/>
    </row>
    <row r="107" spans="1:22" s="63" customFormat="1" ht="13.9" customHeight="1">
      <c r="A107" s="34"/>
      <c r="B107" s="83"/>
      <c r="C107" s="174"/>
      <c r="D107" s="83"/>
      <c r="E107" s="83"/>
      <c r="F107" s="83"/>
      <c r="G107" s="83"/>
      <c r="H107" s="83"/>
      <c r="I107" s="83"/>
      <c r="J107" s="62"/>
      <c r="K107" s="69"/>
      <c r="L107" s="463" t="s">
        <v>169</v>
      </c>
      <c r="O107" s="40"/>
    </row>
    <row r="108" spans="1:22" s="63" customFormat="1" ht="19.5" customHeight="1">
      <c r="A108" s="34"/>
      <c r="B108" s="83"/>
      <c r="C108" s="476" t="s">
        <v>170</v>
      </c>
      <c r="D108" s="477"/>
      <c r="E108" s="477"/>
      <c r="F108" s="477"/>
      <c r="G108" s="478"/>
      <c r="H108" s="479"/>
      <c r="I108" s="462"/>
      <c r="J108" s="62"/>
      <c r="K108" s="69"/>
      <c r="L108" s="463"/>
      <c r="O108" s="40"/>
    </row>
    <row r="109" spans="1:22" s="63" customFormat="1" ht="13.9" customHeight="1">
      <c r="A109" s="34"/>
      <c r="B109" s="83"/>
      <c r="C109" s="221"/>
      <c r="D109" s="221"/>
      <c r="E109" s="221"/>
      <c r="F109" s="221"/>
      <c r="G109" s="221"/>
      <c r="J109" s="62"/>
      <c r="K109" s="69"/>
      <c r="L109" s="463"/>
      <c r="O109" s="40"/>
      <c r="V109" s="63" t="s">
        <v>171</v>
      </c>
    </row>
    <row r="110" spans="1:22" s="63" customFormat="1" ht="20.25" customHeight="1">
      <c r="A110" s="34"/>
      <c r="B110" s="83"/>
      <c r="C110" s="421" t="s">
        <v>172</v>
      </c>
      <c r="D110" s="421"/>
      <c r="E110" s="421"/>
      <c r="F110" s="421"/>
      <c r="G110" s="421"/>
      <c r="H110" s="461"/>
      <c r="I110" s="462"/>
      <c r="J110" s="62"/>
      <c r="K110" s="69"/>
      <c r="L110" s="463"/>
      <c r="O110" s="40"/>
      <c r="V110" s="63" t="s">
        <v>173</v>
      </c>
    </row>
    <row r="111" spans="1:22" s="63" customFormat="1" ht="13.9" customHeight="1">
      <c r="A111" s="34"/>
      <c r="B111" s="83"/>
      <c r="C111" s="174"/>
      <c r="D111" s="83"/>
      <c r="E111" s="83"/>
      <c r="F111" s="83"/>
      <c r="G111" s="83"/>
      <c r="H111" s="83"/>
      <c r="I111" s="83"/>
      <c r="J111" s="62"/>
      <c r="K111" s="69"/>
      <c r="L111" s="463"/>
      <c r="O111" s="40"/>
    </row>
    <row r="112" spans="1:22" s="63" customFormat="1" ht="21.6" customHeight="1">
      <c r="A112" s="34"/>
      <c r="B112" s="62"/>
      <c r="C112" s="421" t="s">
        <v>152</v>
      </c>
      <c r="D112" s="421"/>
      <c r="E112" s="421"/>
      <c r="F112" s="421"/>
      <c r="G112" s="421"/>
      <c r="H112" s="461"/>
      <c r="I112" s="462"/>
      <c r="J112" s="62"/>
      <c r="K112" s="69"/>
      <c r="L112" s="463"/>
      <c r="O112" s="40"/>
    </row>
    <row r="113" spans="1:15" s="63" customFormat="1" ht="13.9" customHeight="1">
      <c r="A113" s="34"/>
      <c r="B113" s="62"/>
      <c r="C113" s="174" t="str">
        <f>IF(H112="Exclusion", "You do not need to complete this measure","")</f>
        <v/>
      </c>
      <c r="D113" s="62"/>
      <c r="E113" s="62"/>
      <c r="F113" s="62"/>
      <c r="G113" s="62"/>
      <c r="H113" s="62"/>
      <c r="I113" s="62"/>
      <c r="J113" s="62"/>
      <c r="K113" s="69"/>
      <c r="L113" s="191"/>
      <c r="O113" s="40"/>
    </row>
    <row r="114" spans="1:15" s="63" customFormat="1" ht="73.150000000000006" customHeight="1">
      <c r="A114" s="34"/>
      <c r="B114" s="83"/>
      <c r="C114" s="418" t="s">
        <v>174</v>
      </c>
      <c r="D114" s="418"/>
      <c r="E114" s="418"/>
      <c r="F114" s="437" t="s">
        <v>39</v>
      </c>
      <c r="G114" s="438"/>
      <c r="H114" s="483"/>
      <c r="I114" s="483"/>
      <c r="J114" s="62"/>
      <c r="K114" s="419"/>
      <c r="L114" s="420" t="s">
        <v>175</v>
      </c>
      <c r="O114" s="40"/>
    </row>
    <row r="115" spans="1:15" s="63" customFormat="1" ht="49.15" customHeight="1">
      <c r="A115" s="34"/>
      <c r="B115" s="83"/>
      <c r="C115" s="418" t="s">
        <v>176</v>
      </c>
      <c r="D115" s="418"/>
      <c r="E115" s="418"/>
      <c r="F115" s="437" t="s">
        <v>41</v>
      </c>
      <c r="G115" s="438"/>
      <c r="H115" s="484"/>
      <c r="I115" s="484"/>
      <c r="J115" s="62"/>
      <c r="K115" s="419"/>
      <c r="L115" s="420"/>
      <c r="O115" s="40" t="str">
        <f>IF(OR(H112="Exclusion",F117="Measure has been met."),"Yes","No")</f>
        <v>No</v>
      </c>
    </row>
    <row r="116" spans="1:15" s="63" customFormat="1" ht="49.9" customHeight="1">
      <c r="A116" s="34"/>
      <c r="B116" s="83"/>
      <c r="C116" s="418" t="s">
        <v>177</v>
      </c>
      <c r="D116" s="418"/>
      <c r="E116" s="418"/>
      <c r="F116" s="437" t="s">
        <v>43</v>
      </c>
      <c r="G116" s="485"/>
      <c r="H116" s="441" t="str">
        <f>IFERROR(IF((H114/H115)&gt;1,"Error! Percentage cannot exceed 100%",H114/H115), "")</f>
        <v/>
      </c>
      <c r="I116" s="441"/>
      <c r="J116" s="62"/>
      <c r="K116" s="419"/>
      <c r="L116" s="420"/>
      <c r="O116" s="40"/>
    </row>
    <row r="117" spans="1:15" s="63" customFormat="1" ht="24.6" customHeight="1">
      <c r="A117" s="34"/>
      <c r="B117" s="83"/>
      <c r="C117" s="83"/>
      <c r="D117" s="83"/>
      <c r="E117" s="83"/>
      <c r="F117" s="362" t="str">
        <f>IFERROR(IF(OR(H114/H115&lt;=0.801,H116="Error! Percentage cannot exceed 100%"), "You do not meet this measure.", "Measure has been met."), "")</f>
        <v/>
      </c>
      <c r="G117" s="362"/>
      <c r="H117" s="362"/>
      <c r="I117" s="362"/>
      <c r="J117" s="62"/>
      <c r="K117" s="419"/>
      <c r="L117" s="420"/>
      <c r="O117" s="40"/>
    </row>
    <row r="118" spans="1:15" s="63" customFormat="1">
      <c r="A118" s="34"/>
      <c r="B118" s="83"/>
      <c r="C118" s="83"/>
      <c r="D118" s="83"/>
      <c r="E118" s="83"/>
      <c r="F118" s="179"/>
      <c r="G118" s="179"/>
      <c r="H118" s="179"/>
      <c r="I118" s="179"/>
      <c r="J118" s="62"/>
      <c r="K118" s="320"/>
      <c r="L118" s="323"/>
      <c r="O118" s="40"/>
    </row>
    <row r="119" spans="1:15" s="63" customFormat="1" ht="69" customHeight="1">
      <c r="A119" s="34"/>
      <c r="B119" s="83"/>
      <c r="C119" s="416" t="s">
        <v>144</v>
      </c>
      <c r="D119" s="417"/>
      <c r="E119" s="418" t="s">
        <v>178</v>
      </c>
      <c r="F119" s="418"/>
      <c r="G119" s="418"/>
      <c r="H119" s="418"/>
      <c r="I119" s="418"/>
      <c r="J119" s="80"/>
      <c r="K119" s="419"/>
      <c r="L119" s="486" t="s">
        <v>115</v>
      </c>
      <c r="O119" s="40"/>
    </row>
    <row r="120" spans="1:15" s="63" customFormat="1" ht="96" customHeight="1">
      <c r="A120" s="34"/>
      <c r="B120" s="83"/>
      <c r="C120" s="416" t="s">
        <v>103</v>
      </c>
      <c r="D120" s="417"/>
      <c r="E120" s="418" t="s">
        <v>168</v>
      </c>
      <c r="F120" s="418"/>
      <c r="G120" s="418"/>
      <c r="H120" s="418"/>
      <c r="I120" s="418"/>
      <c r="J120" s="67"/>
      <c r="K120" s="419"/>
      <c r="L120" s="486"/>
      <c r="O120" s="40"/>
    </row>
    <row r="121" spans="1:15" s="63" customFormat="1" ht="13.9" customHeight="1">
      <c r="A121" s="34"/>
      <c r="B121" s="83"/>
      <c r="C121" s="83"/>
      <c r="D121" s="83"/>
      <c r="E121" s="83"/>
      <c r="F121" s="83"/>
      <c r="G121" s="83"/>
      <c r="H121" s="83"/>
      <c r="I121" s="83"/>
      <c r="J121" s="62"/>
      <c r="K121" s="419"/>
      <c r="L121" s="486"/>
      <c r="O121" s="40"/>
    </row>
    <row r="122" spans="1:15" s="63" customFormat="1" ht="21.6" customHeight="1">
      <c r="A122" s="34"/>
      <c r="B122" s="83"/>
      <c r="C122" s="421" t="s">
        <v>152</v>
      </c>
      <c r="D122" s="421"/>
      <c r="E122" s="421"/>
      <c r="F122" s="421"/>
      <c r="G122" s="421"/>
      <c r="H122" s="425"/>
      <c r="I122" s="426"/>
      <c r="J122" s="62"/>
      <c r="K122" s="419"/>
      <c r="L122" s="486"/>
      <c r="O122" s="40"/>
    </row>
    <row r="123" spans="1:15" s="63" customFormat="1" ht="13.9" customHeight="1">
      <c r="A123" s="34"/>
      <c r="B123" s="83"/>
      <c r="C123" s="174" t="str">
        <f>IF(OR(H122="Alternate Exclusion",H122="Exclusion"),"You do not need to complete this measure.","")</f>
        <v/>
      </c>
      <c r="D123" s="83"/>
      <c r="E123" s="83"/>
      <c r="F123" s="83"/>
      <c r="G123" s="83"/>
      <c r="H123" s="83"/>
      <c r="I123" s="83"/>
      <c r="J123" s="62"/>
      <c r="K123" s="69"/>
      <c r="L123" s="130"/>
      <c r="O123" s="40"/>
    </row>
    <row r="124" spans="1:15" s="63" customFormat="1" ht="63.75" customHeight="1">
      <c r="A124" s="34"/>
      <c r="B124" s="83"/>
      <c r="C124" s="418" t="s">
        <v>179</v>
      </c>
      <c r="D124" s="418"/>
      <c r="E124" s="418"/>
      <c r="F124" s="437" t="s">
        <v>39</v>
      </c>
      <c r="G124" s="438"/>
      <c r="H124" s="474"/>
      <c r="I124" s="475"/>
      <c r="J124" s="62"/>
      <c r="K124" s="419"/>
      <c r="L124" s="420" t="s">
        <v>180</v>
      </c>
      <c r="O124" s="40"/>
    </row>
    <row r="125" spans="1:15" s="63" customFormat="1" ht="49.9" customHeight="1">
      <c r="A125" s="34"/>
      <c r="B125" s="83"/>
      <c r="C125" s="418" t="s">
        <v>176</v>
      </c>
      <c r="D125" s="418"/>
      <c r="E125" s="418"/>
      <c r="F125" s="437" t="s">
        <v>41</v>
      </c>
      <c r="G125" s="438"/>
      <c r="H125" s="474"/>
      <c r="I125" s="475"/>
      <c r="J125" s="62"/>
      <c r="K125" s="419"/>
      <c r="L125" s="420"/>
      <c r="O125" s="40" t="str">
        <f>IF(OR(H122="exclusion",F127="Measure has been met."),"Yes","No")</f>
        <v>No</v>
      </c>
    </row>
    <row r="126" spans="1:15" s="63" customFormat="1" ht="49.9" customHeight="1">
      <c r="A126" s="34"/>
      <c r="B126" s="83"/>
      <c r="C126" s="418" t="s">
        <v>181</v>
      </c>
      <c r="D126" s="418"/>
      <c r="E126" s="418"/>
      <c r="F126" s="464" t="s">
        <v>43</v>
      </c>
      <c r="G126" s="464"/>
      <c r="H126" s="441" t="str">
        <f>IFERROR(IF((H124/H125)&gt;1,"Error! Percentage cannot exceed 100%",H124/H125), "")</f>
        <v/>
      </c>
      <c r="I126" s="441"/>
      <c r="J126" s="62"/>
      <c r="K126" s="419"/>
      <c r="L126" s="420"/>
      <c r="O126" s="40"/>
    </row>
    <row r="127" spans="1:15" s="63" customFormat="1" ht="24" customHeight="1">
      <c r="A127" s="34"/>
      <c r="B127" s="83"/>
      <c r="C127" s="173"/>
      <c r="D127" s="173"/>
      <c r="E127" s="173"/>
      <c r="F127" s="362" t="str">
        <f>IFERROR(IF(OR(H124/H125&lt;=0.3501,H126="Error! Percentage cannot exceed 100%"), "You do not meet this measure.", "Measure has been met."), "")</f>
        <v/>
      </c>
      <c r="G127" s="362"/>
      <c r="H127" s="362"/>
      <c r="I127" s="362"/>
      <c r="J127" s="62"/>
      <c r="K127" s="419"/>
      <c r="L127" s="420"/>
      <c r="O127" s="40"/>
    </row>
    <row r="128" spans="1:15" s="63" customFormat="1" ht="15" customHeight="1" thickBot="1">
      <c r="A128" s="71"/>
      <c r="B128" s="162"/>
      <c r="C128" s="162"/>
      <c r="D128" s="162"/>
      <c r="E128" s="162"/>
      <c r="F128" s="162"/>
      <c r="G128" s="162"/>
      <c r="H128" s="162"/>
      <c r="I128" s="162"/>
      <c r="J128" s="72"/>
      <c r="K128" s="427"/>
      <c r="L128" s="440"/>
      <c r="O128" s="42">
        <f>IF(AND(O115="Yes",O125="Yes"),1,0)</f>
        <v>0</v>
      </c>
    </row>
    <row r="129" spans="1:15" s="63" customFormat="1" ht="15" customHeight="1">
      <c r="A129" s="73"/>
      <c r="B129" s="163"/>
      <c r="C129" s="163"/>
      <c r="D129" s="163"/>
      <c r="E129" s="163"/>
      <c r="F129" s="163"/>
      <c r="G129" s="163"/>
      <c r="H129" s="163"/>
      <c r="I129" s="163"/>
      <c r="J129" s="74"/>
      <c r="K129" s="75"/>
      <c r="L129" s="133"/>
      <c r="O129" s="43"/>
    </row>
    <row r="130" spans="1:15" s="63" customFormat="1" ht="30" customHeight="1">
      <c r="A130" s="473" t="str">
        <f>IF(OR(O161=1),"You have completed this objective.","")</f>
        <v/>
      </c>
      <c r="B130" s="182">
        <v>6</v>
      </c>
      <c r="C130" s="415" t="s">
        <v>182</v>
      </c>
      <c r="D130" s="415"/>
      <c r="E130" s="415"/>
      <c r="F130" s="415"/>
      <c r="G130" s="415"/>
      <c r="H130" s="415"/>
      <c r="I130" s="415"/>
      <c r="J130" s="62"/>
      <c r="K130" s="69"/>
      <c r="L130" s="130"/>
      <c r="O130" s="40"/>
    </row>
    <row r="131" spans="1:15" s="63" customFormat="1" ht="120.75" customHeight="1">
      <c r="A131" s="473"/>
      <c r="B131" s="179"/>
      <c r="C131" s="416" t="s">
        <v>98</v>
      </c>
      <c r="D131" s="417"/>
      <c r="E131" s="418" t="s">
        <v>183</v>
      </c>
      <c r="F131" s="418"/>
      <c r="G131" s="418"/>
      <c r="H131" s="418"/>
      <c r="I131" s="418"/>
      <c r="J131" s="80"/>
      <c r="K131" s="419"/>
      <c r="L131" s="134"/>
      <c r="O131" s="40"/>
    </row>
    <row r="132" spans="1:15" s="63" customFormat="1" ht="117.6" customHeight="1">
      <c r="A132" s="473"/>
      <c r="B132" s="179"/>
      <c r="C132" s="416" t="s">
        <v>123</v>
      </c>
      <c r="D132" s="417"/>
      <c r="E132" s="418" t="s">
        <v>184</v>
      </c>
      <c r="F132" s="418"/>
      <c r="G132" s="418"/>
      <c r="H132" s="418"/>
      <c r="I132" s="418"/>
      <c r="J132" s="80"/>
      <c r="K132" s="419"/>
      <c r="L132" s="134"/>
      <c r="O132" s="40"/>
    </row>
    <row r="133" spans="1:15" s="63" customFormat="1" ht="96.75" customHeight="1">
      <c r="A133" s="34"/>
      <c r="B133" s="182"/>
      <c r="C133" s="416" t="s">
        <v>103</v>
      </c>
      <c r="D133" s="417"/>
      <c r="E133" s="418" t="s">
        <v>185</v>
      </c>
      <c r="F133" s="418"/>
      <c r="G133" s="418"/>
      <c r="H133" s="418"/>
      <c r="I133" s="418"/>
      <c r="J133" s="67"/>
      <c r="K133" s="419"/>
      <c r="L133" s="134"/>
      <c r="O133" s="40"/>
    </row>
    <row r="134" spans="1:15" s="63" customFormat="1" ht="13.9" customHeight="1">
      <c r="A134" s="34"/>
      <c r="B134" s="83"/>
      <c r="C134" s="83"/>
      <c r="D134" s="83"/>
      <c r="E134" s="83"/>
      <c r="F134" s="83"/>
      <c r="G134" s="83"/>
      <c r="H134" s="83"/>
      <c r="I134" s="83"/>
      <c r="J134" s="62"/>
      <c r="K134" s="419"/>
      <c r="L134" s="481" t="s">
        <v>115</v>
      </c>
      <c r="O134" s="40"/>
    </row>
    <row r="135" spans="1:15" s="63" customFormat="1" ht="19.899999999999999" customHeight="1">
      <c r="A135" s="34"/>
      <c r="B135" s="182"/>
      <c r="C135" s="428" t="s">
        <v>152</v>
      </c>
      <c r="D135" s="429"/>
      <c r="E135" s="429"/>
      <c r="F135" s="429"/>
      <c r="G135" s="430"/>
      <c r="H135" s="434"/>
      <c r="I135" s="435"/>
      <c r="J135" s="67"/>
      <c r="K135" s="69"/>
      <c r="L135" s="481"/>
      <c r="O135" s="40"/>
    </row>
    <row r="136" spans="1:15" s="63" customFormat="1" ht="13.9" customHeight="1">
      <c r="A136" s="34"/>
      <c r="B136" s="83"/>
      <c r="C136" s="174" t="str">
        <f>IF(H135="Exclusion","You do not need to complete this measure.","")</f>
        <v/>
      </c>
      <c r="D136" s="83"/>
      <c r="E136" s="83"/>
      <c r="F136" s="83"/>
      <c r="G136" s="83"/>
      <c r="H136" s="83"/>
      <c r="I136" s="83"/>
      <c r="J136" s="62"/>
      <c r="K136" s="320"/>
      <c r="L136" s="481"/>
      <c r="O136" s="40"/>
    </row>
    <row r="137" spans="1:15" s="63" customFormat="1" ht="87" customHeight="1">
      <c r="A137" s="34"/>
      <c r="B137" s="83"/>
      <c r="C137" s="418" t="s">
        <v>186</v>
      </c>
      <c r="D137" s="418"/>
      <c r="E137" s="418"/>
      <c r="F137" s="437" t="s">
        <v>39</v>
      </c>
      <c r="G137" s="438"/>
      <c r="H137" s="439"/>
      <c r="I137" s="439"/>
      <c r="J137" s="62"/>
      <c r="K137" s="320"/>
      <c r="L137" s="321"/>
      <c r="O137" s="40"/>
    </row>
    <row r="138" spans="1:15" s="63" customFormat="1" ht="48.6" customHeight="1">
      <c r="A138" s="34"/>
      <c r="B138" s="83"/>
      <c r="C138" s="418" t="s">
        <v>187</v>
      </c>
      <c r="D138" s="418"/>
      <c r="E138" s="418"/>
      <c r="F138" s="437" t="s">
        <v>41</v>
      </c>
      <c r="G138" s="438"/>
      <c r="H138" s="439"/>
      <c r="I138" s="439"/>
      <c r="J138" s="62"/>
      <c r="K138" s="320"/>
      <c r="L138" s="321" t="s">
        <v>188</v>
      </c>
      <c r="O138" s="40">
        <f>IF(OR(H135="exclusion",F140="Measure has been met."),1,0)</f>
        <v>0</v>
      </c>
    </row>
    <row r="139" spans="1:15" s="63" customFormat="1" ht="45.6" customHeight="1">
      <c r="A139" s="34"/>
      <c r="B139" s="83"/>
      <c r="C139" s="418" t="s">
        <v>189</v>
      </c>
      <c r="D139" s="418"/>
      <c r="E139" s="418"/>
      <c r="F139" s="437" t="s">
        <v>43</v>
      </c>
      <c r="G139" s="438"/>
      <c r="H139" s="441" t="str">
        <f>IFERROR(IF((H137/H138)&gt;1,"Error! Percentage cannot exceed 100%",H137/H138), "")</f>
        <v/>
      </c>
      <c r="I139" s="441"/>
      <c r="J139" s="62"/>
      <c r="K139" s="320"/>
      <c r="L139" s="321"/>
      <c r="O139" s="40"/>
    </row>
    <row r="140" spans="1:15" s="63" customFormat="1" ht="24" customHeight="1">
      <c r="A140" s="34"/>
      <c r="B140" s="83"/>
      <c r="C140" s="173"/>
      <c r="D140" s="173"/>
      <c r="E140" s="173"/>
      <c r="F140" s="442" t="str">
        <f>IFERROR(IF(OR(H137/H138&lt;=0.0501,H139="Error! Percentage cannot exceed 100%"), "You do not meet this measure.", "Measure has been met."), "")</f>
        <v/>
      </c>
      <c r="G140" s="443"/>
      <c r="H140" s="443"/>
      <c r="I140" s="444"/>
      <c r="J140" s="62"/>
      <c r="K140" s="320"/>
      <c r="L140" s="321"/>
      <c r="O140" s="40"/>
    </row>
    <row r="141" spans="1:15" s="63" customFormat="1" ht="24" customHeight="1">
      <c r="A141" s="34"/>
      <c r="B141" s="83"/>
      <c r="C141" s="173"/>
      <c r="D141" s="173"/>
      <c r="E141" s="173"/>
      <c r="F141" s="190"/>
      <c r="G141" s="190"/>
      <c r="H141" s="190"/>
      <c r="I141" s="190"/>
      <c r="J141" s="62"/>
      <c r="K141" s="320"/>
      <c r="L141" s="130"/>
      <c r="O141" s="40"/>
    </row>
    <row r="142" spans="1:15" s="63" customFormat="1" ht="73.150000000000006" customHeight="1">
      <c r="A142" s="34"/>
      <c r="B142" s="83"/>
      <c r="C142" s="416" t="s">
        <v>144</v>
      </c>
      <c r="D142" s="417"/>
      <c r="E142" s="418" t="s">
        <v>190</v>
      </c>
      <c r="F142" s="418"/>
      <c r="G142" s="418"/>
      <c r="H142" s="418"/>
      <c r="I142" s="418"/>
      <c r="J142" s="62"/>
      <c r="K142" s="320"/>
      <c r="L142" s="130"/>
      <c r="O142" s="40"/>
    </row>
    <row r="143" spans="1:15" s="63" customFormat="1" ht="93" customHeight="1">
      <c r="A143" s="34"/>
      <c r="B143" s="83"/>
      <c r="C143" s="416" t="s">
        <v>103</v>
      </c>
      <c r="D143" s="417"/>
      <c r="E143" s="418" t="s">
        <v>185</v>
      </c>
      <c r="F143" s="418"/>
      <c r="G143" s="418"/>
      <c r="H143" s="418"/>
      <c r="I143" s="418"/>
      <c r="J143" s="62"/>
      <c r="K143" s="320"/>
      <c r="L143" s="222"/>
      <c r="O143" s="40"/>
    </row>
    <row r="144" spans="1:15" s="63" customFormat="1" ht="15" customHeight="1">
      <c r="A144" s="34"/>
      <c r="B144" s="83"/>
      <c r="C144" s="83"/>
      <c r="D144" s="83"/>
      <c r="E144" s="83"/>
      <c r="F144" s="83"/>
      <c r="G144" s="83"/>
      <c r="H144" s="83"/>
      <c r="I144" s="83"/>
      <c r="J144" s="62"/>
      <c r="K144" s="320"/>
      <c r="L144" s="433" t="s">
        <v>115</v>
      </c>
      <c r="O144" s="40"/>
    </row>
    <row r="145" spans="1:15" s="63" customFormat="1" ht="19.899999999999999" customHeight="1">
      <c r="A145" s="34"/>
      <c r="B145" s="83"/>
      <c r="C145" s="421" t="s">
        <v>152</v>
      </c>
      <c r="D145" s="421"/>
      <c r="E145" s="421"/>
      <c r="F145" s="421"/>
      <c r="G145" s="421"/>
      <c r="H145" s="425"/>
      <c r="I145" s="426"/>
      <c r="J145" s="62"/>
      <c r="K145" s="320"/>
      <c r="L145" s="433"/>
      <c r="O145" s="40"/>
    </row>
    <row r="146" spans="1:15" s="63" customFormat="1" ht="15" customHeight="1">
      <c r="A146" s="34"/>
      <c r="B146" s="83"/>
      <c r="C146" s="174" t="str">
        <f>IF(OR(H145="Alternate Exclusion",H145="Exclusion"),"You do not need to complete this measure.","")</f>
        <v/>
      </c>
      <c r="D146" s="83"/>
      <c r="E146" s="83"/>
      <c r="F146" s="83"/>
      <c r="G146" s="83"/>
      <c r="H146" s="83"/>
      <c r="I146" s="83"/>
      <c r="J146" s="62"/>
      <c r="K146" s="320"/>
      <c r="L146" s="433"/>
      <c r="O146" s="40"/>
    </row>
    <row r="147" spans="1:15" s="63" customFormat="1" ht="57" customHeight="1">
      <c r="A147" s="34"/>
      <c r="B147" s="83"/>
      <c r="C147" s="418" t="s">
        <v>191</v>
      </c>
      <c r="D147" s="418"/>
      <c r="E147" s="418"/>
      <c r="F147" s="437" t="s">
        <v>39</v>
      </c>
      <c r="G147" s="438"/>
      <c r="H147" s="474"/>
      <c r="I147" s="475"/>
      <c r="J147" s="62"/>
      <c r="K147" s="320"/>
      <c r="L147" s="130"/>
      <c r="O147" s="40"/>
    </row>
    <row r="148" spans="1:15" s="63" customFormat="1" ht="44.1" customHeight="1">
      <c r="A148" s="34"/>
      <c r="B148" s="83"/>
      <c r="C148" s="418" t="s">
        <v>187</v>
      </c>
      <c r="D148" s="418"/>
      <c r="E148" s="418"/>
      <c r="F148" s="437" t="s">
        <v>41</v>
      </c>
      <c r="G148" s="438"/>
      <c r="H148" s="474"/>
      <c r="I148" s="475"/>
      <c r="J148" s="62"/>
      <c r="K148" s="320"/>
      <c r="L148" s="481" t="s">
        <v>188</v>
      </c>
      <c r="O148" s="40">
        <f>IF(OR(H145="exclusion",F150="Measure has been met."),1,0)</f>
        <v>0</v>
      </c>
    </row>
    <row r="149" spans="1:15" s="63" customFormat="1" ht="24" customHeight="1">
      <c r="A149" s="34"/>
      <c r="B149" s="83"/>
      <c r="C149" s="418" t="s">
        <v>189</v>
      </c>
      <c r="D149" s="418"/>
      <c r="E149" s="418"/>
      <c r="F149" s="464" t="s">
        <v>43</v>
      </c>
      <c r="G149" s="464"/>
      <c r="H149" s="441" t="str">
        <f>IFERROR(IF((H147/H148)&gt;1,"Error! Percentage cannot exceed 100%",H147/H148), "")</f>
        <v/>
      </c>
      <c r="I149" s="441"/>
      <c r="J149" s="62"/>
      <c r="K149" s="320"/>
      <c r="L149" s="481"/>
      <c r="O149" s="40"/>
    </row>
    <row r="150" spans="1:15" s="63" customFormat="1" ht="24.6" customHeight="1">
      <c r="A150" s="34"/>
      <c r="B150" s="83"/>
      <c r="C150" s="173"/>
      <c r="D150" s="173"/>
      <c r="E150" s="173"/>
      <c r="F150" s="362" t="str">
        <f>IFERROR(IF(OR(H147/H148&lt;=0.0501,H149="Error! Percentage cannot exceed 100%"), "You do not meet this measure.", "Measure has been met."), "")</f>
        <v/>
      </c>
      <c r="G150" s="362"/>
      <c r="H150" s="362"/>
      <c r="I150" s="362"/>
      <c r="J150" s="62"/>
      <c r="K150" s="320"/>
      <c r="L150" s="130"/>
      <c r="O150" s="40"/>
    </row>
    <row r="151" spans="1:15" s="63" customFormat="1" ht="13.9" customHeight="1">
      <c r="A151" s="34"/>
      <c r="B151" s="83"/>
      <c r="C151" s="173"/>
      <c r="D151" s="173"/>
      <c r="E151" s="173"/>
      <c r="F151" s="190"/>
      <c r="G151" s="190"/>
      <c r="H151" s="190"/>
      <c r="I151" s="190"/>
      <c r="J151" s="62"/>
      <c r="K151" s="320"/>
      <c r="L151" s="130"/>
      <c r="O151" s="40"/>
    </row>
    <row r="152" spans="1:15" s="63" customFormat="1" ht="61.15" customHeight="1">
      <c r="A152" s="34"/>
      <c r="B152" s="83"/>
      <c r="C152" s="416" t="s">
        <v>159</v>
      </c>
      <c r="D152" s="417"/>
      <c r="E152" s="418" t="s">
        <v>192</v>
      </c>
      <c r="F152" s="418"/>
      <c r="G152" s="418"/>
      <c r="H152" s="418"/>
      <c r="I152" s="418"/>
      <c r="J152" s="62"/>
      <c r="K152" s="320"/>
      <c r="L152" s="130"/>
      <c r="O152" s="40"/>
    </row>
    <row r="153" spans="1:15" s="63" customFormat="1" ht="93" customHeight="1">
      <c r="A153" s="34"/>
      <c r="B153" s="83"/>
      <c r="C153" s="416" t="s">
        <v>103</v>
      </c>
      <c r="D153" s="417"/>
      <c r="E153" s="418" t="s">
        <v>193</v>
      </c>
      <c r="F153" s="418"/>
      <c r="G153" s="418"/>
      <c r="H153" s="418"/>
      <c r="I153" s="418"/>
      <c r="J153" s="62"/>
      <c r="K153" s="320"/>
      <c r="L153" s="487" t="s">
        <v>194</v>
      </c>
      <c r="O153" s="40"/>
    </row>
    <row r="154" spans="1:15" s="63" customFormat="1" ht="15" customHeight="1">
      <c r="A154" s="34"/>
      <c r="B154" s="83"/>
      <c r="C154" s="83"/>
      <c r="D154" s="83"/>
      <c r="E154" s="83"/>
      <c r="F154" s="83"/>
      <c r="G154" s="83"/>
      <c r="H154" s="83"/>
      <c r="I154" s="83"/>
      <c r="J154" s="62"/>
      <c r="K154" s="320"/>
      <c r="L154" s="433"/>
      <c r="O154" s="40"/>
    </row>
    <row r="155" spans="1:15" s="63" customFormat="1" ht="19.149999999999999" customHeight="1">
      <c r="A155" s="34"/>
      <c r="B155" s="83"/>
      <c r="C155" s="421" t="s">
        <v>152</v>
      </c>
      <c r="D155" s="421"/>
      <c r="E155" s="421"/>
      <c r="F155" s="421"/>
      <c r="G155" s="421"/>
      <c r="H155" s="425"/>
      <c r="I155" s="426"/>
      <c r="J155" s="62"/>
      <c r="K155" s="320"/>
      <c r="L155" s="433"/>
      <c r="O155" s="40"/>
    </row>
    <row r="156" spans="1:15" s="63" customFormat="1" ht="15" customHeight="1">
      <c r="A156" s="34"/>
      <c r="B156" s="83"/>
      <c r="C156" s="174" t="str">
        <f>IF(OR(H155="Alternate Exclusion",H155="Exclusion"),"You do not need to complete this measure.","")</f>
        <v/>
      </c>
      <c r="D156" s="83"/>
      <c r="E156" s="83"/>
      <c r="F156" s="83"/>
      <c r="G156" s="83"/>
      <c r="H156" s="83"/>
      <c r="I156" s="83"/>
      <c r="J156" s="62"/>
      <c r="K156" s="320"/>
      <c r="L156" s="191"/>
      <c r="O156" s="40"/>
    </row>
    <row r="157" spans="1:15" s="63" customFormat="1" ht="52.15" customHeight="1">
      <c r="A157" s="34"/>
      <c r="B157" s="83"/>
      <c r="C157" s="418" t="s">
        <v>195</v>
      </c>
      <c r="D157" s="418"/>
      <c r="E157" s="418"/>
      <c r="F157" s="437" t="s">
        <v>39</v>
      </c>
      <c r="G157" s="438"/>
      <c r="H157" s="474"/>
      <c r="I157" s="475"/>
      <c r="J157" s="62"/>
      <c r="K157" s="320"/>
      <c r="L157" s="191"/>
      <c r="O157" s="40"/>
    </row>
    <row r="158" spans="1:15" s="63" customFormat="1" ht="44.1" customHeight="1">
      <c r="A158" s="34"/>
      <c r="B158" s="83"/>
      <c r="C158" s="418" t="s">
        <v>187</v>
      </c>
      <c r="D158" s="418"/>
      <c r="E158" s="418"/>
      <c r="F158" s="437" t="s">
        <v>41</v>
      </c>
      <c r="G158" s="438"/>
      <c r="H158" s="474"/>
      <c r="I158" s="475"/>
      <c r="J158" s="62"/>
      <c r="K158" s="320"/>
      <c r="L158" s="481" t="s">
        <v>155</v>
      </c>
      <c r="O158" s="40">
        <f>IF(OR(H155="exclusion",F160="Measure has been met."),1,0)</f>
        <v>0</v>
      </c>
    </row>
    <row r="159" spans="1:15" s="63" customFormat="1" ht="24" customHeight="1">
      <c r="A159" s="34"/>
      <c r="B159" s="83"/>
      <c r="C159" s="418" t="s">
        <v>189</v>
      </c>
      <c r="D159" s="418"/>
      <c r="E159" s="418"/>
      <c r="F159" s="464" t="s">
        <v>43</v>
      </c>
      <c r="G159" s="464"/>
      <c r="H159" s="441" t="str">
        <f>IFERROR(IF((H157/H158)&gt;1,"Error! Percentage cannot exceed 100%",H157/H158), "")</f>
        <v/>
      </c>
      <c r="I159" s="441"/>
      <c r="J159" s="62"/>
      <c r="K159" s="320"/>
      <c r="L159" s="481"/>
      <c r="O159" s="40">
        <f>SUM(O138:O158)</f>
        <v>0</v>
      </c>
    </row>
    <row r="160" spans="1:15" s="63" customFormat="1" ht="24.6" customHeight="1">
      <c r="A160" s="34"/>
      <c r="B160" s="83"/>
      <c r="C160" s="173"/>
      <c r="D160" s="173"/>
      <c r="E160" s="173"/>
      <c r="F160" s="362" t="str">
        <f>IFERROR(IF(OR(H157/H158&lt;=0.0501,H159="Error! Percentage cannot exceed 100%"), "You do not meet this measure.", "Measure has been met."), "")</f>
        <v/>
      </c>
      <c r="G160" s="362"/>
      <c r="H160" s="362"/>
      <c r="I160" s="362"/>
      <c r="J160" s="62"/>
      <c r="K160" s="320"/>
      <c r="L160" s="130"/>
      <c r="O160" s="40"/>
    </row>
    <row r="161" spans="1:15" s="63" customFormat="1" ht="15" customHeight="1" thickBot="1">
      <c r="A161" s="71"/>
      <c r="B161" s="162"/>
      <c r="C161" s="162"/>
      <c r="D161" s="162"/>
      <c r="E161" s="162"/>
      <c r="F161" s="162"/>
      <c r="G161" s="162"/>
      <c r="H161" s="162"/>
      <c r="I161" s="162"/>
      <c r="J161" s="72"/>
      <c r="K161" s="81"/>
      <c r="L161" s="135"/>
      <c r="O161" s="42">
        <f>IF(O159&gt;=3,1,0)</f>
        <v>0</v>
      </c>
    </row>
    <row r="162" spans="1:15" s="63" customFormat="1" ht="15" customHeight="1">
      <c r="A162" s="73"/>
      <c r="B162" s="163"/>
      <c r="C162" s="163"/>
      <c r="D162" s="163"/>
      <c r="E162" s="163"/>
      <c r="F162" s="163"/>
      <c r="G162" s="163"/>
      <c r="H162" s="163"/>
      <c r="I162" s="163"/>
      <c r="J162" s="74"/>
      <c r="K162" s="75"/>
      <c r="L162" s="136"/>
      <c r="O162" s="40"/>
    </row>
    <row r="163" spans="1:15" s="63" customFormat="1" ht="30" customHeight="1">
      <c r="A163" s="473" t="str">
        <f>IF(O196=1,"You have completed this objective.","")</f>
        <v/>
      </c>
      <c r="B163" s="182">
        <v>7</v>
      </c>
      <c r="C163" s="488" t="s">
        <v>196</v>
      </c>
      <c r="D163" s="489"/>
      <c r="E163" s="489"/>
      <c r="F163" s="489"/>
      <c r="G163" s="489"/>
      <c r="H163" s="489"/>
      <c r="I163" s="490"/>
      <c r="J163" s="62"/>
      <c r="K163" s="69"/>
      <c r="L163" s="134"/>
      <c r="O163" s="40"/>
    </row>
    <row r="164" spans="1:15" s="63" customFormat="1" ht="158.25" customHeight="1">
      <c r="A164" s="473"/>
      <c r="B164" s="179"/>
      <c r="C164" s="416" t="s">
        <v>98</v>
      </c>
      <c r="D164" s="417"/>
      <c r="E164" s="418" t="s">
        <v>197</v>
      </c>
      <c r="F164" s="418"/>
      <c r="G164" s="418"/>
      <c r="H164" s="418"/>
      <c r="I164" s="418"/>
      <c r="J164" s="80"/>
      <c r="K164" s="419"/>
      <c r="L164" s="134"/>
      <c r="O164" s="40"/>
    </row>
    <row r="165" spans="1:15" s="63" customFormat="1" ht="59.25" customHeight="1">
      <c r="A165" s="473"/>
      <c r="B165" s="179"/>
      <c r="C165" s="416" t="s">
        <v>123</v>
      </c>
      <c r="D165" s="417"/>
      <c r="E165" s="422" t="s">
        <v>198</v>
      </c>
      <c r="F165" s="423"/>
      <c r="G165" s="423"/>
      <c r="H165" s="423"/>
      <c r="I165" s="424"/>
      <c r="J165" s="80"/>
      <c r="K165" s="419"/>
      <c r="L165" s="487" t="s">
        <v>199</v>
      </c>
      <c r="O165" s="40"/>
    </row>
    <row r="166" spans="1:15" s="63" customFormat="1" ht="102.75" customHeight="1">
      <c r="A166" s="198"/>
      <c r="B166" s="179"/>
      <c r="C166" s="416" t="s">
        <v>103</v>
      </c>
      <c r="D166" s="417"/>
      <c r="E166" s="422" t="s">
        <v>200</v>
      </c>
      <c r="F166" s="423"/>
      <c r="G166" s="423"/>
      <c r="H166" s="423"/>
      <c r="I166" s="424"/>
      <c r="J166" s="80"/>
      <c r="K166" s="419"/>
      <c r="L166" s="433"/>
      <c r="O166" s="40"/>
    </row>
    <row r="167" spans="1:15" s="63" customFormat="1" ht="15" customHeight="1">
      <c r="A167" s="34"/>
      <c r="B167" s="83"/>
      <c r="C167" s="83"/>
      <c r="D167" s="83"/>
      <c r="E167" s="83"/>
      <c r="F167" s="83"/>
      <c r="G167" s="83"/>
      <c r="H167" s="83"/>
      <c r="I167" s="83"/>
      <c r="J167" s="62"/>
      <c r="K167" s="419"/>
      <c r="L167" s="433"/>
      <c r="O167" s="40"/>
    </row>
    <row r="168" spans="1:15" s="63" customFormat="1" ht="19.899999999999999" customHeight="1">
      <c r="A168" s="34"/>
      <c r="B168" s="83"/>
      <c r="C168" s="421" t="s">
        <v>152</v>
      </c>
      <c r="D168" s="421"/>
      <c r="E168" s="421"/>
      <c r="F168" s="421"/>
      <c r="G168" s="421"/>
      <c r="H168" s="425"/>
      <c r="I168" s="426"/>
      <c r="J168" s="62"/>
      <c r="K168" s="419"/>
      <c r="L168" s="433"/>
      <c r="O168" s="40"/>
    </row>
    <row r="169" spans="1:15" s="63" customFormat="1" ht="15" customHeight="1">
      <c r="A169" s="34"/>
      <c r="B169" s="83"/>
      <c r="C169" s="174" t="str">
        <f>IF(H168="Exclusion", "You do not need to complete this measure.","")</f>
        <v/>
      </c>
      <c r="D169" s="83"/>
      <c r="E169" s="83"/>
      <c r="F169" s="83"/>
      <c r="G169" s="83"/>
      <c r="H169" s="83"/>
      <c r="I169" s="83"/>
      <c r="J169" s="62"/>
      <c r="K169" s="419"/>
      <c r="L169" s="191"/>
      <c r="O169" s="40"/>
    </row>
    <row r="170" spans="1:15" s="63" customFormat="1" ht="49.9" customHeight="1">
      <c r="A170" s="34"/>
      <c r="B170" s="83"/>
      <c r="C170" s="418" t="s">
        <v>201</v>
      </c>
      <c r="D170" s="418"/>
      <c r="E170" s="418"/>
      <c r="F170" s="437" t="s">
        <v>39</v>
      </c>
      <c r="G170" s="438"/>
      <c r="H170" s="439"/>
      <c r="I170" s="439"/>
      <c r="J170" s="62"/>
      <c r="K170" s="419"/>
      <c r="L170" s="69"/>
      <c r="O170" s="40"/>
    </row>
    <row r="171" spans="1:15" s="63" customFormat="1" ht="60.75" customHeight="1">
      <c r="A171" s="34"/>
      <c r="B171" s="83"/>
      <c r="C171" s="418" t="s">
        <v>202</v>
      </c>
      <c r="D171" s="418"/>
      <c r="E171" s="418"/>
      <c r="F171" s="437" t="s">
        <v>41</v>
      </c>
      <c r="G171" s="438"/>
      <c r="H171" s="439"/>
      <c r="I171" s="439"/>
      <c r="J171" s="62"/>
      <c r="K171" s="419"/>
      <c r="L171" s="134" t="s">
        <v>188</v>
      </c>
      <c r="O171" s="40">
        <f>IF(OR(H168="exclusion",F173="Measure has been met."),1,0)</f>
        <v>0</v>
      </c>
    </row>
    <row r="172" spans="1:15" s="63" customFormat="1" ht="49.9" customHeight="1">
      <c r="A172" s="34"/>
      <c r="B172" s="83"/>
      <c r="C172" s="418" t="s">
        <v>203</v>
      </c>
      <c r="D172" s="418"/>
      <c r="E172" s="418"/>
      <c r="F172" s="437" t="s">
        <v>43</v>
      </c>
      <c r="G172" s="438"/>
      <c r="H172" s="441" t="str">
        <f>IFERROR(IF((H170/H171)&gt;1,"Error! Percentage cannot exceed 100%",H170/H171), "")</f>
        <v/>
      </c>
      <c r="I172" s="441"/>
      <c r="J172" s="62"/>
      <c r="K172" s="419"/>
      <c r="L172" s="134"/>
      <c r="O172" s="40"/>
    </row>
    <row r="173" spans="1:15" s="63" customFormat="1" ht="24" customHeight="1">
      <c r="A173" s="34"/>
      <c r="B173" s="83"/>
      <c r="C173" s="173"/>
      <c r="D173" s="173"/>
      <c r="E173" s="173"/>
      <c r="F173" s="442" t="str">
        <f>IFERROR(IF(OR(H170/H171&lt;=0.501,H172="Error! Percentage cannot exceed 100%"), "You do not meet this measure.", "Measure has been met."), "")</f>
        <v/>
      </c>
      <c r="G173" s="443"/>
      <c r="H173" s="443"/>
      <c r="I173" s="444"/>
      <c r="J173" s="62"/>
      <c r="K173" s="320"/>
      <c r="L173" s="134"/>
      <c r="O173" s="40"/>
    </row>
    <row r="174" spans="1:15" s="63" customFormat="1" ht="13.9" customHeight="1">
      <c r="A174" s="34"/>
      <c r="B174" s="83"/>
      <c r="C174" s="173"/>
      <c r="D174" s="173"/>
      <c r="E174" s="173"/>
      <c r="F174" s="190"/>
      <c r="G174" s="190"/>
      <c r="H174" s="190"/>
      <c r="I174" s="190"/>
      <c r="J174" s="62"/>
      <c r="K174" s="320"/>
      <c r="L174" s="134"/>
      <c r="O174" s="40"/>
    </row>
    <row r="175" spans="1:15" s="63" customFormat="1" ht="59.45" customHeight="1">
      <c r="A175" s="34"/>
      <c r="B175" s="83"/>
      <c r="C175" s="416" t="s">
        <v>144</v>
      </c>
      <c r="D175" s="417"/>
      <c r="E175" s="418" t="s">
        <v>204</v>
      </c>
      <c r="F175" s="418"/>
      <c r="G175" s="418"/>
      <c r="H175" s="418"/>
      <c r="I175" s="418"/>
      <c r="J175" s="62"/>
      <c r="K175" s="320"/>
      <c r="L175" s="134"/>
      <c r="O175" s="40"/>
    </row>
    <row r="176" spans="1:15" s="63" customFormat="1" ht="99" customHeight="1">
      <c r="A176" s="34"/>
      <c r="B176" s="83"/>
      <c r="C176" s="416" t="s">
        <v>103</v>
      </c>
      <c r="D176" s="417"/>
      <c r="E176" s="418" t="s">
        <v>205</v>
      </c>
      <c r="F176" s="418"/>
      <c r="G176" s="418"/>
      <c r="H176" s="418"/>
      <c r="I176" s="418"/>
      <c r="J176" s="62"/>
      <c r="K176" s="320"/>
      <c r="L176" s="134" t="s">
        <v>206</v>
      </c>
      <c r="O176" s="40"/>
    </row>
    <row r="177" spans="1:15" s="63" customFormat="1" ht="15" customHeight="1">
      <c r="A177" s="34"/>
      <c r="B177" s="83"/>
      <c r="C177" s="83"/>
      <c r="D177" s="83"/>
      <c r="E177" s="83"/>
      <c r="F177" s="83"/>
      <c r="G177" s="83"/>
      <c r="H177" s="83"/>
      <c r="I177" s="83"/>
      <c r="J177" s="62"/>
      <c r="K177" s="320"/>
      <c r="L177" s="134"/>
      <c r="O177" s="40"/>
    </row>
    <row r="178" spans="1:15" s="63" customFormat="1" ht="39" customHeight="1">
      <c r="A178" s="34"/>
      <c r="B178" s="83"/>
      <c r="C178" s="428" t="s">
        <v>113</v>
      </c>
      <c r="D178" s="429"/>
      <c r="E178" s="429"/>
      <c r="F178" s="429"/>
      <c r="G178" s="430"/>
      <c r="H178" s="431"/>
      <c r="I178" s="432"/>
      <c r="J178" s="62"/>
      <c r="K178" s="320"/>
      <c r="L178" s="134"/>
      <c r="O178" s="40"/>
    </row>
    <row r="179" spans="1:15" s="63" customFormat="1" ht="15" customHeight="1">
      <c r="A179" s="34"/>
      <c r="B179" s="83"/>
      <c r="C179" s="174" t="str">
        <f>IF(OR(H178="Alternate Exclusion",H178="Exclusion"),"You do not need to complete this measure.","")</f>
        <v/>
      </c>
      <c r="D179" s="83"/>
      <c r="E179" s="83"/>
      <c r="F179" s="83"/>
      <c r="G179" s="83"/>
      <c r="H179" s="83"/>
      <c r="I179" s="83"/>
      <c r="J179" s="62"/>
      <c r="K179" s="320"/>
      <c r="L179" s="134"/>
      <c r="O179" s="40"/>
    </row>
    <row r="180" spans="1:15" s="63" customFormat="1" ht="19.899999999999999" customHeight="1">
      <c r="A180" s="34"/>
      <c r="B180" s="83"/>
      <c r="C180" s="421" t="s">
        <v>152</v>
      </c>
      <c r="D180" s="421"/>
      <c r="E180" s="421"/>
      <c r="F180" s="421"/>
      <c r="G180" s="421"/>
      <c r="H180" s="425"/>
      <c r="I180" s="426"/>
      <c r="J180" s="62"/>
      <c r="K180" s="320"/>
      <c r="L180" s="481" t="s">
        <v>115</v>
      </c>
      <c r="O180" s="40"/>
    </row>
    <row r="181" spans="1:15" s="63" customFormat="1" ht="15" customHeight="1">
      <c r="A181" s="34"/>
      <c r="B181" s="83"/>
      <c r="C181" s="174" t="str">
        <f>IF(H180="Exclusion","You do not need to complete this measure.","")</f>
        <v/>
      </c>
      <c r="D181" s="83"/>
      <c r="E181" s="83"/>
      <c r="F181" s="83"/>
      <c r="G181" s="83"/>
      <c r="H181" s="83"/>
      <c r="I181" s="83"/>
      <c r="J181" s="62"/>
      <c r="K181" s="320"/>
      <c r="L181" s="481"/>
      <c r="O181" s="40"/>
    </row>
    <row r="182" spans="1:15" s="63" customFormat="1" ht="52.15" customHeight="1">
      <c r="A182" s="34"/>
      <c r="B182" s="83"/>
      <c r="C182" s="418" t="s">
        <v>207</v>
      </c>
      <c r="D182" s="418"/>
      <c r="E182" s="418"/>
      <c r="F182" s="437" t="s">
        <v>39</v>
      </c>
      <c r="G182" s="438"/>
      <c r="H182" s="474"/>
      <c r="I182" s="475"/>
      <c r="J182" s="62"/>
      <c r="K182" s="320"/>
      <c r="L182" s="134"/>
      <c r="O182" s="40"/>
    </row>
    <row r="183" spans="1:15" s="63" customFormat="1" ht="63" customHeight="1">
      <c r="A183" s="34"/>
      <c r="B183" s="83"/>
      <c r="C183" s="418" t="s">
        <v>208</v>
      </c>
      <c r="D183" s="418"/>
      <c r="E183" s="418"/>
      <c r="F183" s="437" t="s">
        <v>41</v>
      </c>
      <c r="G183" s="438"/>
      <c r="H183" s="474"/>
      <c r="I183" s="475"/>
      <c r="J183" s="62"/>
      <c r="K183" s="320"/>
      <c r="L183" s="134" t="s">
        <v>209</v>
      </c>
      <c r="O183" s="40">
        <f>IF(OR(H180="exclusion",F185="Measure has been met."),1,0)</f>
        <v>0</v>
      </c>
    </row>
    <row r="184" spans="1:15" s="63" customFormat="1" ht="49.9" customHeight="1">
      <c r="A184" s="34"/>
      <c r="B184" s="83"/>
      <c r="C184" s="418" t="s">
        <v>210</v>
      </c>
      <c r="D184" s="418"/>
      <c r="E184" s="418"/>
      <c r="F184" s="464" t="s">
        <v>43</v>
      </c>
      <c r="G184" s="464"/>
      <c r="H184" s="441" t="str">
        <f>IFERROR(IF((H182/H183)&gt;1,"Error! Percentage cannot exceed 100%",H182/H183), "")</f>
        <v/>
      </c>
      <c r="I184" s="441"/>
      <c r="J184" s="62"/>
      <c r="K184" s="320"/>
      <c r="L184" s="134"/>
      <c r="O184" s="40"/>
    </row>
    <row r="185" spans="1:15" s="63" customFormat="1" ht="24.6" customHeight="1">
      <c r="A185" s="34"/>
      <c r="B185" s="83"/>
      <c r="C185" s="173"/>
      <c r="D185" s="173"/>
      <c r="E185" s="173"/>
      <c r="F185" s="362" t="str">
        <f>IFERROR(IF(OR(H182/H183&lt;=0.401,H184="Error! Percentage cannot exceed 100%"), "You do not meet this measure.", "Measure has been met."), "")</f>
        <v/>
      </c>
      <c r="G185" s="362"/>
      <c r="H185" s="362"/>
      <c r="I185" s="362"/>
      <c r="J185" s="62"/>
      <c r="K185" s="320"/>
      <c r="L185" s="134"/>
      <c r="O185" s="40"/>
    </row>
    <row r="186" spans="1:15" s="63" customFormat="1" ht="13.9" customHeight="1">
      <c r="A186" s="34"/>
      <c r="B186" s="83"/>
      <c r="C186" s="173"/>
      <c r="D186" s="173"/>
      <c r="E186" s="173"/>
      <c r="F186" s="190"/>
      <c r="G186" s="190"/>
      <c r="H186" s="190"/>
      <c r="I186" s="190"/>
      <c r="J186" s="62"/>
      <c r="K186" s="320"/>
      <c r="L186" s="134"/>
      <c r="O186" s="40"/>
    </row>
    <row r="187" spans="1:15" s="63" customFormat="1" ht="113.25" customHeight="1">
      <c r="A187" s="34"/>
      <c r="B187" s="83"/>
      <c r="C187" s="416" t="s">
        <v>159</v>
      </c>
      <c r="D187" s="417"/>
      <c r="E187" s="418" t="s">
        <v>211</v>
      </c>
      <c r="F187" s="418"/>
      <c r="G187" s="418"/>
      <c r="H187" s="418"/>
      <c r="I187" s="418"/>
      <c r="J187" s="62"/>
      <c r="K187" s="320"/>
      <c r="L187" s="134"/>
      <c r="O187" s="40"/>
    </row>
    <row r="188" spans="1:15" s="63" customFormat="1" ht="52.15" customHeight="1">
      <c r="A188" s="34"/>
      <c r="B188" s="83"/>
      <c r="C188" s="416" t="s">
        <v>103</v>
      </c>
      <c r="D188" s="417"/>
      <c r="E188" s="418" t="s">
        <v>212</v>
      </c>
      <c r="F188" s="418"/>
      <c r="G188" s="418"/>
      <c r="H188" s="418"/>
      <c r="I188" s="418"/>
      <c r="J188" s="62"/>
      <c r="K188" s="320"/>
      <c r="L188" s="134"/>
      <c r="O188" s="40"/>
    </row>
    <row r="189" spans="1:15" s="63" customFormat="1" ht="15" customHeight="1">
      <c r="A189" s="34"/>
      <c r="B189" s="83"/>
      <c r="C189" s="83"/>
      <c r="D189" s="83"/>
      <c r="E189" s="83"/>
      <c r="F189" s="83"/>
      <c r="G189" s="83"/>
      <c r="H189" s="83"/>
      <c r="I189" s="83"/>
      <c r="J189" s="62"/>
      <c r="K189" s="320"/>
      <c r="L189" s="134"/>
      <c r="O189" s="40"/>
    </row>
    <row r="190" spans="1:15" s="63" customFormat="1" ht="19.149999999999999" customHeight="1">
      <c r="A190" s="34"/>
      <c r="B190" s="83"/>
      <c r="C190" s="421" t="s">
        <v>152</v>
      </c>
      <c r="D190" s="421"/>
      <c r="E190" s="421"/>
      <c r="F190" s="421"/>
      <c r="G190" s="421"/>
      <c r="H190" s="425"/>
      <c r="I190" s="426"/>
      <c r="J190" s="62"/>
      <c r="K190" s="320"/>
      <c r="L190" s="481" t="s">
        <v>115</v>
      </c>
      <c r="O190" s="40"/>
    </row>
    <row r="191" spans="1:15" s="63" customFormat="1" ht="15" customHeight="1">
      <c r="A191" s="34"/>
      <c r="B191" s="83"/>
      <c r="C191" s="174" t="str">
        <f>IF(OR(H190="Alternate Exclusion",H190="Exclusion"),"You do not need to complete this measure.","")</f>
        <v/>
      </c>
      <c r="D191" s="83"/>
      <c r="E191" s="83"/>
      <c r="F191" s="83"/>
      <c r="G191" s="83"/>
      <c r="H191" s="83"/>
      <c r="I191" s="83"/>
      <c r="J191" s="62"/>
      <c r="K191" s="320"/>
      <c r="L191" s="481"/>
      <c r="O191" s="40"/>
    </row>
    <row r="192" spans="1:15" s="63" customFormat="1" ht="52.15" customHeight="1">
      <c r="A192" s="34"/>
      <c r="B192" s="83"/>
      <c r="C192" s="418" t="s">
        <v>213</v>
      </c>
      <c r="D192" s="418"/>
      <c r="E192" s="418"/>
      <c r="F192" s="437" t="s">
        <v>39</v>
      </c>
      <c r="G192" s="438"/>
      <c r="H192" s="474"/>
      <c r="I192" s="475"/>
      <c r="J192" s="62"/>
      <c r="K192" s="320"/>
      <c r="L192" s="134"/>
      <c r="O192" s="40"/>
    </row>
    <row r="193" spans="1:15" s="63" customFormat="1" ht="57.6" customHeight="1">
      <c r="A193" s="34"/>
      <c r="B193" s="83"/>
      <c r="C193" s="418" t="s">
        <v>214</v>
      </c>
      <c r="D193" s="418"/>
      <c r="E193" s="418"/>
      <c r="F193" s="437" t="s">
        <v>41</v>
      </c>
      <c r="G193" s="438"/>
      <c r="H193" s="474"/>
      <c r="I193" s="475"/>
      <c r="J193" s="62"/>
      <c r="K193" s="320"/>
      <c r="L193" s="134" t="s">
        <v>209</v>
      </c>
      <c r="O193" s="40">
        <f>IF(OR(H190="exclusion",F195="Measure has been met."),1,0)</f>
        <v>0</v>
      </c>
    </row>
    <row r="194" spans="1:15" s="63" customFormat="1" ht="49.9" customHeight="1">
      <c r="A194" s="34"/>
      <c r="B194" s="83"/>
      <c r="C194" s="418" t="s">
        <v>215</v>
      </c>
      <c r="D194" s="418"/>
      <c r="E194" s="418"/>
      <c r="F194" s="464" t="s">
        <v>43</v>
      </c>
      <c r="G194" s="464"/>
      <c r="H194" s="441" t="str">
        <f>IFERROR(IF((H192/H193)&gt;1,"Error! Percentage cannot exceed 100%",H192/H193), "")</f>
        <v/>
      </c>
      <c r="I194" s="441"/>
      <c r="J194" s="62"/>
      <c r="K194" s="320"/>
      <c r="L194" s="134"/>
      <c r="O194" s="40">
        <f>SUM(O171:O193)</f>
        <v>0</v>
      </c>
    </row>
    <row r="195" spans="1:15" s="63" customFormat="1" ht="24.6" customHeight="1">
      <c r="A195" s="34"/>
      <c r="B195" s="83"/>
      <c r="C195" s="173"/>
      <c r="D195" s="173"/>
      <c r="E195" s="173"/>
      <c r="F195" s="362" t="str">
        <f>IFERROR(IF(OR(H192/H193&lt;=0.801,H194="Error! Percentage cannot exceed 100%"), "You do not meet this measure.", "Measure has been met."), "")</f>
        <v/>
      </c>
      <c r="G195" s="362"/>
      <c r="H195" s="362"/>
      <c r="I195" s="362"/>
      <c r="J195" s="62"/>
      <c r="K195" s="320"/>
      <c r="L195" s="134"/>
      <c r="O195" s="40"/>
    </row>
    <row r="196" spans="1:15" s="63" customFormat="1" ht="15" customHeight="1" thickBot="1">
      <c r="A196" s="71"/>
      <c r="B196" s="162"/>
      <c r="C196" s="162"/>
      <c r="D196" s="162"/>
      <c r="E196" s="162"/>
      <c r="F196" s="162"/>
      <c r="G196" s="162"/>
      <c r="H196" s="162"/>
      <c r="I196" s="162"/>
      <c r="J196" s="72"/>
      <c r="K196" s="81"/>
      <c r="L196" s="186"/>
      <c r="O196" s="42">
        <f>IF(O194&gt;=3,1,0)</f>
        <v>0</v>
      </c>
    </row>
    <row r="197" spans="1:15" s="63" customFormat="1" ht="15" customHeight="1">
      <c r="A197" s="73"/>
      <c r="B197" s="163"/>
      <c r="C197" s="163"/>
      <c r="D197" s="163"/>
      <c r="E197" s="163"/>
      <c r="F197" s="163"/>
      <c r="G197" s="163"/>
      <c r="H197" s="163"/>
      <c r="I197" s="163"/>
      <c r="J197" s="74"/>
      <c r="K197" s="75"/>
      <c r="L197" s="133"/>
      <c r="O197" s="188"/>
    </row>
    <row r="198" spans="1:15" s="63" customFormat="1" ht="30.6" customHeight="1">
      <c r="A198" s="473" t="str">
        <f>IF(N224="yes","You have completed this objective.","")</f>
        <v/>
      </c>
      <c r="B198" s="182">
        <v>8</v>
      </c>
      <c r="C198" s="415" t="s">
        <v>216</v>
      </c>
      <c r="D198" s="415"/>
      <c r="E198" s="415"/>
      <c r="F198" s="415"/>
      <c r="G198" s="415"/>
      <c r="H198" s="415"/>
      <c r="I198" s="415"/>
      <c r="J198" s="62"/>
      <c r="K198" s="419"/>
      <c r="L198" s="134" t="s">
        <v>217</v>
      </c>
      <c r="O198" s="189"/>
    </row>
    <row r="199" spans="1:15" s="63" customFormat="1" ht="97.5" customHeight="1">
      <c r="A199" s="473"/>
      <c r="B199" s="179"/>
      <c r="C199" s="416" t="s">
        <v>98</v>
      </c>
      <c r="D199" s="417"/>
      <c r="E199" s="418" t="s">
        <v>218</v>
      </c>
      <c r="F199" s="418"/>
      <c r="G199" s="418"/>
      <c r="H199" s="418"/>
      <c r="I199" s="418"/>
      <c r="J199" s="80"/>
      <c r="K199" s="419"/>
      <c r="L199" s="134"/>
      <c r="O199" s="189"/>
    </row>
    <row r="200" spans="1:15" s="63" customFormat="1" ht="53.1" customHeight="1">
      <c r="A200" s="473"/>
      <c r="B200" s="179"/>
      <c r="C200" s="416" t="s">
        <v>123</v>
      </c>
      <c r="D200" s="417"/>
      <c r="E200" s="418" t="s">
        <v>219</v>
      </c>
      <c r="F200" s="418"/>
      <c r="G200" s="418"/>
      <c r="H200" s="418"/>
      <c r="I200" s="418"/>
      <c r="J200" s="80"/>
      <c r="K200" s="419"/>
      <c r="L200" s="134"/>
      <c r="O200" s="189"/>
    </row>
    <row r="201" spans="1:15" s="63" customFormat="1" ht="150.75" customHeight="1">
      <c r="A201" s="82"/>
      <c r="B201" s="182"/>
      <c r="C201" s="416" t="s">
        <v>103</v>
      </c>
      <c r="D201" s="417"/>
      <c r="E201" s="418" t="s">
        <v>220</v>
      </c>
      <c r="F201" s="418"/>
      <c r="G201" s="418"/>
      <c r="H201" s="418"/>
      <c r="I201" s="418"/>
      <c r="J201" s="80"/>
      <c r="K201" s="419"/>
      <c r="L201" s="229" t="s">
        <v>221</v>
      </c>
      <c r="O201" s="189"/>
    </row>
    <row r="202" spans="1:15" s="63" customFormat="1" ht="23.25" customHeight="1">
      <c r="A202" s="82"/>
      <c r="B202" s="83"/>
      <c r="C202" s="83"/>
      <c r="D202" s="83"/>
      <c r="E202" s="83"/>
      <c r="F202" s="83"/>
      <c r="G202" s="83"/>
      <c r="H202" s="83"/>
      <c r="I202" s="83"/>
      <c r="J202" s="62"/>
      <c r="K202" s="419"/>
      <c r="L202" s="491" t="str">
        <f>IF(H203="","",IF(H203="Measure","",IF(H203="Exclusions","Exclusions do not count towards meeting the objective. EPs must either meet two measures or meet the exclusions for the measures the EP is unable to meet","")))</f>
        <v/>
      </c>
      <c r="O202" s="189"/>
    </row>
    <row r="203" spans="1:15" s="63" customFormat="1" ht="25.15" customHeight="1">
      <c r="A203" s="82"/>
      <c r="B203" s="83"/>
      <c r="C203" s="421" t="s">
        <v>222</v>
      </c>
      <c r="D203" s="421"/>
      <c r="E203" s="421"/>
      <c r="F203" s="421"/>
      <c r="G203" s="421"/>
      <c r="H203" s="434"/>
      <c r="I203" s="435"/>
      <c r="J203" s="62"/>
      <c r="K203" s="419"/>
      <c r="L203" s="491"/>
      <c r="O203" s="40" t="str">
        <f>IF(H203="measure","Met",IF(H203="exclusions","Excluded","Not met"))</f>
        <v>Not met</v>
      </c>
    </row>
    <row r="204" spans="1:15" s="63" customFormat="1" ht="15">
      <c r="A204" s="82"/>
      <c r="B204" s="83"/>
      <c r="C204" s="180"/>
      <c r="D204" s="180"/>
      <c r="E204" s="180"/>
      <c r="F204" s="180"/>
      <c r="G204" s="180"/>
      <c r="H204" s="181"/>
      <c r="I204" s="181"/>
      <c r="J204" s="62"/>
      <c r="K204" s="320"/>
      <c r="L204" s="491"/>
      <c r="O204" s="189"/>
    </row>
    <row r="205" spans="1:15" s="63" customFormat="1" ht="40.9" customHeight="1">
      <c r="A205" s="82"/>
      <c r="B205" s="83"/>
      <c r="C205" s="416" t="s">
        <v>144</v>
      </c>
      <c r="D205" s="417"/>
      <c r="E205" s="418" t="s">
        <v>223</v>
      </c>
      <c r="F205" s="418"/>
      <c r="G205" s="418"/>
      <c r="H205" s="418"/>
      <c r="I205" s="418"/>
      <c r="J205" s="62"/>
      <c r="K205" s="320"/>
      <c r="L205" s="323"/>
      <c r="O205" s="189"/>
    </row>
    <row r="206" spans="1:15" s="63" customFormat="1" ht="123" customHeight="1">
      <c r="A206" s="82"/>
      <c r="B206" s="83"/>
      <c r="C206" s="416" t="s">
        <v>103</v>
      </c>
      <c r="D206" s="417"/>
      <c r="E206" s="418" t="s">
        <v>224</v>
      </c>
      <c r="F206" s="418"/>
      <c r="G206" s="418"/>
      <c r="H206" s="418"/>
      <c r="I206" s="418"/>
      <c r="J206" s="62"/>
      <c r="K206" s="419"/>
      <c r="L206" s="322" t="s">
        <v>225</v>
      </c>
      <c r="O206" s="189"/>
    </row>
    <row r="207" spans="1:15" s="63" customFormat="1" ht="22.7" customHeight="1">
      <c r="A207" s="82"/>
      <c r="B207" s="83"/>
      <c r="C207" s="180"/>
      <c r="D207" s="180"/>
      <c r="E207" s="180"/>
      <c r="F207" s="180"/>
      <c r="G207" s="180"/>
      <c r="H207" s="181"/>
      <c r="I207" s="181"/>
      <c r="J207" s="62"/>
      <c r="K207" s="419"/>
      <c r="L207" s="491" t="str">
        <f>IF(H208="","",IF(H208="Measure","",IF(H208="Exclusions","Exclusions do not count towards meeting the objective. EPs must either meet two measures or meet the exclusions for the measures the EP is unable to meet","")))</f>
        <v/>
      </c>
      <c r="O207" s="189"/>
    </row>
    <row r="208" spans="1:15" s="63" customFormat="1" ht="25.15" customHeight="1">
      <c r="A208" s="82"/>
      <c r="B208" s="83"/>
      <c r="C208" s="428" t="s">
        <v>222</v>
      </c>
      <c r="D208" s="429"/>
      <c r="E208" s="429"/>
      <c r="F208" s="429"/>
      <c r="G208" s="430"/>
      <c r="H208" s="434"/>
      <c r="I208" s="435"/>
      <c r="J208" s="62"/>
      <c r="K208" s="419"/>
      <c r="L208" s="491"/>
      <c r="O208" s="40" t="str">
        <f>IF(H208="measure","Met",IF(H208="exclusions","Excluded","Not met"))</f>
        <v>Not met</v>
      </c>
    </row>
    <row r="209" spans="1:18" s="63" customFormat="1" ht="15">
      <c r="A209" s="82"/>
      <c r="B209" s="83"/>
      <c r="C209" s="180"/>
      <c r="D209" s="180"/>
      <c r="E209" s="180"/>
      <c r="F209" s="180"/>
      <c r="G209" s="180"/>
      <c r="H209" s="181"/>
      <c r="I209" s="181"/>
      <c r="J209" s="62"/>
      <c r="K209" s="419"/>
      <c r="L209" s="491"/>
      <c r="O209" s="189"/>
    </row>
    <row r="210" spans="1:18" s="63" customFormat="1" ht="36.950000000000003" customHeight="1">
      <c r="A210" s="82"/>
      <c r="B210" s="83"/>
      <c r="C210" s="416" t="s">
        <v>226</v>
      </c>
      <c r="D210" s="417"/>
      <c r="E210" s="418" t="s">
        <v>227</v>
      </c>
      <c r="F210" s="418"/>
      <c r="G210" s="418"/>
      <c r="H210" s="418"/>
      <c r="I210" s="418"/>
      <c r="J210" s="62"/>
      <c r="K210" s="320"/>
      <c r="L210" s="323"/>
      <c r="O210" s="189"/>
    </row>
    <row r="211" spans="1:18" s="63" customFormat="1" ht="143.25" customHeight="1">
      <c r="A211" s="82"/>
      <c r="B211" s="83"/>
      <c r="C211" s="416" t="s">
        <v>103</v>
      </c>
      <c r="D211" s="417"/>
      <c r="E211" s="418" t="s">
        <v>228</v>
      </c>
      <c r="F211" s="418"/>
      <c r="G211" s="418"/>
      <c r="H211" s="418"/>
      <c r="I211" s="418"/>
      <c r="J211" s="62"/>
      <c r="K211" s="419"/>
      <c r="L211" s="229" t="s">
        <v>229</v>
      </c>
      <c r="O211" s="189"/>
    </row>
    <row r="212" spans="1:18" s="63" customFormat="1" ht="20.25" customHeight="1">
      <c r="A212" s="82"/>
      <c r="B212" s="83"/>
      <c r="C212" s="180"/>
      <c r="D212" s="180"/>
      <c r="E212" s="180"/>
      <c r="F212" s="180"/>
      <c r="G212" s="180"/>
      <c r="H212" s="181"/>
      <c r="I212" s="181"/>
      <c r="J212" s="62"/>
      <c r="K212" s="419"/>
      <c r="L212" s="491" t="str">
        <f>IF(H213="","",IF(H213="Measure","",IF(H213="Exclusions","Exclusions do not count towards meeting the objective. EPs must either meet two measures or meet the exclusions for the measures the EP is unable to meet","")))</f>
        <v/>
      </c>
      <c r="O212" s="189"/>
    </row>
    <row r="213" spans="1:18" s="63" customFormat="1" ht="25.15" customHeight="1">
      <c r="A213" s="82"/>
      <c r="B213" s="83"/>
      <c r="C213" s="428" t="s">
        <v>222</v>
      </c>
      <c r="D213" s="429"/>
      <c r="E213" s="429"/>
      <c r="F213" s="429"/>
      <c r="G213" s="430"/>
      <c r="H213" s="434"/>
      <c r="I213" s="435"/>
      <c r="J213" s="62"/>
      <c r="K213" s="419"/>
      <c r="L213" s="491"/>
      <c r="O213" s="40" t="str">
        <f>IF(H213="measure","Met",IF(H213="exclusions","Excluded",IF(H213="Not Attested","Not Attested","Not met")))</f>
        <v>Not met</v>
      </c>
      <c r="R213" s="62"/>
    </row>
    <row r="214" spans="1:18" s="63" customFormat="1" ht="15">
      <c r="A214" s="82"/>
      <c r="B214" s="83"/>
      <c r="C214" s="180"/>
      <c r="D214" s="180"/>
      <c r="E214" s="180"/>
      <c r="F214" s="180"/>
      <c r="G214" s="180"/>
      <c r="H214" s="181"/>
      <c r="I214" s="181"/>
      <c r="J214" s="62"/>
      <c r="K214" s="320"/>
      <c r="L214" s="491"/>
      <c r="O214" s="189"/>
    </row>
    <row r="215" spans="1:18" s="63" customFormat="1" ht="49.15" customHeight="1">
      <c r="A215" s="82"/>
      <c r="B215" s="205"/>
      <c r="C215" s="493" t="s">
        <v>230</v>
      </c>
      <c r="D215" s="494"/>
      <c r="E215" s="418" t="s">
        <v>231</v>
      </c>
      <c r="F215" s="418"/>
      <c r="G215" s="418"/>
      <c r="H215" s="418"/>
      <c r="I215" s="418"/>
      <c r="J215" s="62"/>
      <c r="K215" s="325"/>
      <c r="L215" s="321"/>
      <c r="O215" s="189"/>
    </row>
    <row r="216" spans="1:18" s="63" customFormat="1" ht="160.5" customHeight="1">
      <c r="A216" s="82"/>
      <c r="B216" s="83"/>
      <c r="C216" s="416" t="s">
        <v>103</v>
      </c>
      <c r="D216" s="417"/>
      <c r="E216" s="495" t="s">
        <v>232</v>
      </c>
      <c r="F216" s="495"/>
      <c r="G216" s="495"/>
      <c r="H216" s="495"/>
      <c r="I216" s="496"/>
      <c r="J216" s="204"/>
      <c r="K216" s="419"/>
      <c r="L216" s="229" t="s">
        <v>221</v>
      </c>
      <c r="O216" s="189"/>
    </row>
    <row r="217" spans="1:18" s="63" customFormat="1" ht="20.25" customHeight="1">
      <c r="A217" s="82"/>
      <c r="B217" s="83"/>
      <c r="C217" s="180"/>
      <c r="D217" s="180"/>
      <c r="E217" s="180"/>
      <c r="F217" s="180"/>
      <c r="G217" s="180"/>
      <c r="H217" s="181"/>
      <c r="I217" s="181"/>
      <c r="J217" s="62"/>
      <c r="K217" s="419"/>
      <c r="L217" s="491" t="str">
        <f>IF(H218="","",IF(H218="Measure","",IF(H218="Exclusions","Exclusions do not count towards meeting the objective. EPs must either meet two measures or meet the exclusions for the measures the EP is unable to meet","")))</f>
        <v/>
      </c>
      <c r="N217" s="232"/>
      <c r="O217" s="189"/>
    </row>
    <row r="218" spans="1:18" s="63" customFormat="1" ht="25.15" customHeight="1">
      <c r="A218" s="82"/>
      <c r="B218" s="83"/>
      <c r="C218" s="428" t="s">
        <v>222</v>
      </c>
      <c r="D218" s="429"/>
      <c r="E218" s="429"/>
      <c r="F218" s="429"/>
      <c r="G218" s="430"/>
      <c r="H218" s="434"/>
      <c r="I218" s="435"/>
      <c r="J218" s="62"/>
      <c r="K218" s="419"/>
      <c r="L218" s="491"/>
      <c r="N218" s="232"/>
      <c r="O218" s="40" t="str">
        <f>IF(H218="measure","Met",IF(H218="exclusions","Excluded","Not met"))</f>
        <v>Not met</v>
      </c>
    </row>
    <row r="219" spans="1:18" s="63" customFormat="1" ht="15">
      <c r="A219" s="82"/>
      <c r="B219" s="83"/>
      <c r="C219" s="180"/>
      <c r="D219" s="180"/>
      <c r="E219" s="180"/>
      <c r="F219" s="180"/>
      <c r="G219" s="180"/>
      <c r="H219" s="181"/>
      <c r="I219" s="181"/>
      <c r="J219" s="62"/>
      <c r="K219" s="419"/>
      <c r="L219" s="491"/>
      <c r="O219" s="189"/>
    </row>
    <row r="220" spans="1:18" s="63" customFormat="1" ht="49.15" customHeight="1">
      <c r="A220" s="82"/>
      <c r="B220" s="83"/>
      <c r="C220" s="416" t="s">
        <v>233</v>
      </c>
      <c r="D220" s="417"/>
      <c r="E220" s="418" t="s">
        <v>234</v>
      </c>
      <c r="F220" s="418"/>
      <c r="G220" s="418"/>
      <c r="H220" s="418"/>
      <c r="I220" s="418"/>
      <c r="J220" s="62"/>
      <c r="K220" s="419"/>
      <c r="L220" s="323"/>
      <c r="N220" s="197">
        <f>IF(AND(O203="Excluded",O208="Excluded",O213="Excluded",O218="Excluded",O223="Excluded"),1,0)</f>
        <v>0</v>
      </c>
      <c r="O220" s="189"/>
    </row>
    <row r="221" spans="1:18" s="63" customFormat="1" ht="160.5" customHeight="1">
      <c r="A221" s="82"/>
      <c r="B221" s="83"/>
      <c r="C221" s="416" t="s">
        <v>103</v>
      </c>
      <c r="D221" s="417"/>
      <c r="E221" s="418" t="s">
        <v>235</v>
      </c>
      <c r="F221" s="418"/>
      <c r="G221" s="418"/>
      <c r="H221" s="418"/>
      <c r="I221" s="418"/>
      <c r="J221" s="62"/>
      <c r="K221" s="419"/>
      <c r="L221" s="322" t="s">
        <v>221</v>
      </c>
      <c r="N221" s="197">
        <f>COUNTIF(O202:O224,"Not Attested")</f>
        <v>0</v>
      </c>
      <c r="O221" s="189"/>
    </row>
    <row r="222" spans="1:18" s="63" customFormat="1" ht="20.25" customHeight="1">
      <c r="A222" s="82"/>
      <c r="B222" s="83"/>
      <c r="C222" s="180"/>
      <c r="D222" s="180"/>
      <c r="E222" s="180"/>
      <c r="F222" s="180"/>
      <c r="G222" s="180"/>
      <c r="H222" s="180"/>
      <c r="I222" s="180"/>
      <c r="J222" s="62"/>
      <c r="K222" s="419"/>
      <c r="L222" s="491" t="str">
        <f>IF(H223="","",IF(H223="Measure","",IF(H223="Exclusions","Exclusions do not count towards meeting the objective. EPs must either meet two measures or meet the exclusions for the measures the EP is unable to meet","")))</f>
        <v/>
      </c>
      <c r="N222" s="40">
        <f>COUNTIF(O203:O224,"excluded")</f>
        <v>0</v>
      </c>
      <c r="O222" s="189"/>
    </row>
    <row r="223" spans="1:18" s="63" customFormat="1" ht="25.15" customHeight="1">
      <c r="A223" s="82"/>
      <c r="B223" s="83"/>
      <c r="C223" s="428" t="s">
        <v>222</v>
      </c>
      <c r="D223" s="429"/>
      <c r="E223" s="429"/>
      <c r="F223" s="429"/>
      <c r="G223" s="430"/>
      <c r="H223" s="434"/>
      <c r="I223" s="435"/>
      <c r="J223" s="62"/>
      <c r="K223" s="419"/>
      <c r="L223" s="491"/>
      <c r="N223" s="40">
        <f>COUNTIF(O203:O224,"met")</f>
        <v>0</v>
      </c>
      <c r="O223" s="40" t="str">
        <f>IF(H223="measure","Met",IF(H223="exclusions","Excluded","Not met"))</f>
        <v>Not met</v>
      </c>
    </row>
    <row r="224" spans="1:18" s="63" customFormat="1" ht="15.75" thickBot="1">
      <c r="A224" s="202"/>
      <c r="B224" s="162"/>
      <c r="C224" s="203"/>
      <c r="D224" s="203"/>
      <c r="E224" s="203"/>
      <c r="F224" s="203"/>
      <c r="G224" s="203"/>
      <c r="H224" s="203"/>
      <c r="I224" s="203"/>
      <c r="J224" s="72"/>
      <c r="K224" s="427"/>
      <c r="L224" s="492"/>
      <c r="N224" s="42" t="str">
        <f>IF(OR(N223&gt;=2,N220=1,N222+N223+N221=6),"Yes","No")</f>
        <v>No</v>
      </c>
      <c r="O224" s="189"/>
    </row>
    <row r="225" ht="13.9" customHeight="1"/>
  </sheetData>
  <sheetProtection password="D336" sheet="1" objects="1" scenarios="1"/>
  <mergeCells count="369">
    <mergeCell ref="L207:L209"/>
    <mergeCell ref="L212:L214"/>
    <mergeCell ref="L222:L224"/>
    <mergeCell ref="L217:L219"/>
    <mergeCell ref="H73:I73"/>
    <mergeCell ref="C77:E77"/>
    <mergeCell ref="F77:G77"/>
    <mergeCell ref="H77:I77"/>
    <mergeCell ref="F78:I78"/>
    <mergeCell ref="L202:L204"/>
    <mergeCell ref="L180:L181"/>
    <mergeCell ref="L190:L191"/>
    <mergeCell ref="C183:E183"/>
    <mergeCell ref="F183:G183"/>
    <mergeCell ref="H183:I183"/>
    <mergeCell ref="C182:E182"/>
    <mergeCell ref="F182:G182"/>
    <mergeCell ref="H182:I182"/>
    <mergeCell ref="F195:I195"/>
    <mergeCell ref="C180:G180"/>
    <mergeCell ref="H180:I180"/>
    <mergeCell ref="F185:I185"/>
    <mergeCell ref="C188:D188"/>
    <mergeCell ref="C192:E192"/>
    <mergeCell ref="C218:G218"/>
    <mergeCell ref="H218:I218"/>
    <mergeCell ref="K216:K224"/>
    <mergeCell ref="F194:G194"/>
    <mergeCell ref="H194:I194"/>
    <mergeCell ref="C223:G223"/>
    <mergeCell ref="H223:I223"/>
    <mergeCell ref="K206:K209"/>
    <mergeCell ref="E206:I206"/>
    <mergeCell ref="E205:I205"/>
    <mergeCell ref="C210:D210"/>
    <mergeCell ref="E210:I210"/>
    <mergeCell ref="C211:D211"/>
    <mergeCell ref="C220:D220"/>
    <mergeCell ref="E220:I220"/>
    <mergeCell ref="C194:E194"/>
    <mergeCell ref="E216:I216"/>
    <mergeCell ref="C206:D206"/>
    <mergeCell ref="C221:D221"/>
    <mergeCell ref="E221:I221"/>
    <mergeCell ref="E201:I201"/>
    <mergeCell ref="K211:K213"/>
    <mergeCell ref="C200:D200"/>
    <mergeCell ref="C208:G208"/>
    <mergeCell ref="L144:L146"/>
    <mergeCell ref="L158:L159"/>
    <mergeCell ref="C159:E159"/>
    <mergeCell ref="F159:G159"/>
    <mergeCell ref="H159:I159"/>
    <mergeCell ref="C157:E157"/>
    <mergeCell ref="F157:G157"/>
    <mergeCell ref="C147:E147"/>
    <mergeCell ref="F147:G147"/>
    <mergeCell ref="H147:I147"/>
    <mergeCell ref="L148:L149"/>
    <mergeCell ref="F148:G148"/>
    <mergeCell ref="H148:I148"/>
    <mergeCell ref="C148:E148"/>
    <mergeCell ref="K170:K172"/>
    <mergeCell ref="F172:G172"/>
    <mergeCell ref="C171:E171"/>
    <mergeCell ref="C164:D164"/>
    <mergeCell ref="E164:I164"/>
    <mergeCell ref="C139:E139"/>
    <mergeCell ref="F139:G139"/>
    <mergeCell ref="H139:I139"/>
    <mergeCell ref="F140:I140"/>
    <mergeCell ref="C149:E149"/>
    <mergeCell ref="F149:G149"/>
    <mergeCell ref="H149:I149"/>
    <mergeCell ref="C142:D142"/>
    <mergeCell ref="E142:I142"/>
    <mergeCell ref="H208:I208"/>
    <mergeCell ref="E176:I176"/>
    <mergeCell ref="F192:G192"/>
    <mergeCell ref="K164:K169"/>
    <mergeCell ref="C166:D166"/>
    <mergeCell ref="E166:I166"/>
    <mergeCell ref="C165:D165"/>
    <mergeCell ref="E165:I165"/>
    <mergeCell ref="C168:G168"/>
    <mergeCell ref="H168:I168"/>
    <mergeCell ref="H190:I190"/>
    <mergeCell ref="K198:K201"/>
    <mergeCell ref="C199:D199"/>
    <mergeCell ref="E199:I199"/>
    <mergeCell ref="F173:I173"/>
    <mergeCell ref="C170:E170"/>
    <mergeCell ref="F170:G170"/>
    <mergeCell ref="K202:K203"/>
    <mergeCell ref="C203:G203"/>
    <mergeCell ref="H203:I203"/>
    <mergeCell ref="E187:I187"/>
    <mergeCell ref="C187:D187"/>
    <mergeCell ref="C175:D175"/>
    <mergeCell ref="E175:I175"/>
    <mergeCell ref="E200:I200"/>
    <mergeCell ref="C201:D201"/>
    <mergeCell ref="H172:I172"/>
    <mergeCell ref="H170:I170"/>
    <mergeCell ref="H178:I178"/>
    <mergeCell ref="C184:E184"/>
    <mergeCell ref="F184:G184"/>
    <mergeCell ref="H184:I184"/>
    <mergeCell ref="F171:G171"/>
    <mergeCell ref="H171:I171"/>
    <mergeCell ref="E188:I188"/>
    <mergeCell ref="C190:G190"/>
    <mergeCell ref="H193:I193"/>
    <mergeCell ref="H192:I192"/>
    <mergeCell ref="C193:E193"/>
    <mergeCell ref="F193:G193"/>
    <mergeCell ref="C178:G178"/>
    <mergeCell ref="H122:I122"/>
    <mergeCell ref="C119:D119"/>
    <mergeCell ref="C124:E124"/>
    <mergeCell ref="F124:G124"/>
    <mergeCell ref="H124:I124"/>
    <mergeCell ref="K124:K128"/>
    <mergeCell ref="L124:L128"/>
    <mergeCell ref="C125:E125"/>
    <mergeCell ref="F125:G125"/>
    <mergeCell ref="H125:I125"/>
    <mergeCell ref="C126:E126"/>
    <mergeCell ref="F126:G126"/>
    <mergeCell ref="H126:I126"/>
    <mergeCell ref="F127:I127"/>
    <mergeCell ref="A163:A165"/>
    <mergeCell ref="C163:I163"/>
    <mergeCell ref="C143:D143"/>
    <mergeCell ref="E143:I143"/>
    <mergeCell ref="C145:G145"/>
    <mergeCell ref="H145:I145"/>
    <mergeCell ref="C158:E158"/>
    <mergeCell ref="C216:D216"/>
    <mergeCell ref="C172:E172"/>
    <mergeCell ref="A198:A200"/>
    <mergeCell ref="C198:I198"/>
    <mergeCell ref="C205:D205"/>
    <mergeCell ref="E211:I211"/>
    <mergeCell ref="F150:I150"/>
    <mergeCell ref="C213:G213"/>
    <mergeCell ref="H213:I213"/>
    <mergeCell ref="C215:D215"/>
    <mergeCell ref="E215:I215"/>
    <mergeCell ref="E152:I152"/>
    <mergeCell ref="C153:D153"/>
    <mergeCell ref="E153:I153"/>
    <mergeCell ref="C155:G155"/>
    <mergeCell ref="C152:D152"/>
    <mergeCell ref="C176:D176"/>
    <mergeCell ref="A130:A132"/>
    <mergeCell ref="C130:I130"/>
    <mergeCell ref="C131:D131"/>
    <mergeCell ref="E131:I131"/>
    <mergeCell ref="F89:I89"/>
    <mergeCell ref="F97:G97"/>
    <mergeCell ref="H114:I114"/>
    <mergeCell ref="F158:G158"/>
    <mergeCell ref="H158:I158"/>
    <mergeCell ref="C135:G135"/>
    <mergeCell ref="H135:I135"/>
    <mergeCell ref="C137:E137"/>
    <mergeCell ref="F137:G137"/>
    <mergeCell ref="H137:I137"/>
    <mergeCell ref="C138:E138"/>
    <mergeCell ref="F138:G138"/>
    <mergeCell ref="H155:I155"/>
    <mergeCell ref="H157:I157"/>
    <mergeCell ref="A103:A105"/>
    <mergeCell ref="C103:I103"/>
    <mergeCell ref="C104:D104"/>
    <mergeCell ref="E104:I104"/>
    <mergeCell ref="C112:G112"/>
    <mergeCell ref="H112:I112"/>
    <mergeCell ref="K27:K32"/>
    <mergeCell ref="C28:D28"/>
    <mergeCell ref="E28:I28"/>
    <mergeCell ref="C30:G30"/>
    <mergeCell ref="H30:I30"/>
    <mergeCell ref="L30:L32"/>
    <mergeCell ref="C32:G32"/>
    <mergeCell ref="H32:I32"/>
    <mergeCell ref="K34:K38"/>
    <mergeCell ref="L34:L38"/>
    <mergeCell ref="C35:E35"/>
    <mergeCell ref="F35:G35"/>
    <mergeCell ref="H35:I35"/>
    <mergeCell ref="C36:E36"/>
    <mergeCell ref="F36:G36"/>
    <mergeCell ref="H36:I36"/>
    <mergeCell ref="F37:I37"/>
    <mergeCell ref="A25:A27"/>
    <mergeCell ref="C25:I25"/>
    <mergeCell ref="C26:D26"/>
    <mergeCell ref="E26:I26"/>
    <mergeCell ref="C27:D27"/>
    <mergeCell ref="E27:I27"/>
    <mergeCell ref="C34:E34"/>
    <mergeCell ref="F34:G34"/>
    <mergeCell ref="H34:I34"/>
    <mergeCell ref="A65:A67"/>
    <mergeCell ref="C65:I65"/>
    <mergeCell ref="C66:D66"/>
    <mergeCell ref="E66:I66"/>
    <mergeCell ref="C67:D67"/>
    <mergeCell ref="E67:I67"/>
    <mergeCell ref="C68:D68"/>
    <mergeCell ref="C86:E86"/>
    <mergeCell ref="F86:G86"/>
    <mergeCell ref="H86:I86"/>
    <mergeCell ref="C75:E75"/>
    <mergeCell ref="F75:G75"/>
    <mergeCell ref="H75:I75"/>
    <mergeCell ref="C76:E76"/>
    <mergeCell ref="H71:I71"/>
    <mergeCell ref="C73:G73"/>
    <mergeCell ref="A40:A42"/>
    <mergeCell ref="C41:D41"/>
    <mergeCell ref="E41:I41"/>
    <mergeCell ref="K41:K59"/>
    <mergeCell ref="C42:D42"/>
    <mergeCell ref="E42:I42"/>
    <mergeCell ref="B48:E48"/>
    <mergeCell ref="B49:E49"/>
    <mergeCell ref="B50:E50"/>
    <mergeCell ref="B51:E51"/>
    <mergeCell ref="C43:D43"/>
    <mergeCell ref="E43:I43"/>
    <mergeCell ref="C45:G45"/>
    <mergeCell ref="H45:I45"/>
    <mergeCell ref="C59:D59"/>
    <mergeCell ref="E59:I59"/>
    <mergeCell ref="B52:E52"/>
    <mergeCell ref="F52:J52"/>
    <mergeCell ref="B53:E53"/>
    <mergeCell ref="B54:E54"/>
    <mergeCell ref="B47:E47"/>
    <mergeCell ref="B55:E55"/>
    <mergeCell ref="B56:E56"/>
    <mergeCell ref="F53:J53"/>
    <mergeCell ref="E19:I19"/>
    <mergeCell ref="L19:L20"/>
    <mergeCell ref="C20:D20"/>
    <mergeCell ref="E20:I20"/>
    <mergeCell ref="K20:K21"/>
    <mergeCell ref="C22:D22"/>
    <mergeCell ref="E22:G22"/>
    <mergeCell ref="H22:I22"/>
    <mergeCell ref="K22:K23"/>
    <mergeCell ref="D2:I2"/>
    <mergeCell ref="A4:I4"/>
    <mergeCell ref="A5:C5"/>
    <mergeCell ref="D5:I5"/>
    <mergeCell ref="C82:D82"/>
    <mergeCell ref="E82:I82"/>
    <mergeCell ref="A6:C6"/>
    <mergeCell ref="D6:I6"/>
    <mergeCell ref="A7:C7"/>
    <mergeCell ref="D7:I7"/>
    <mergeCell ref="A8:C8"/>
    <mergeCell ref="D8:I8"/>
    <mergeCell ref="A9:I9"/>
    <mergeCell ref="A10:I10"/>
    <mergeCell ref="A11:I11"/>
    <mergeCell ref="A12:I12"/>
    <mergeCell ref="A14:I14"/>
    <mergeCell ref="A17:A19"/>
    <mergeCell ref="C17:I17"/>
    <mergeCell ref="C18:D18"/>
    <mergeCell ref="E18:I18"/>
    <mergeCell ref="A13:K13"/>
    <mergeCell ref="K18:K19"/>
    <mergeCell ref="C19:D19"/>
    <mergeCell ref="L94:L95"/>
    <mergeCell ref="L165:L168"/>
    <mergeCell ref="H97:I97"/>
    <mergeCell ref="K97:K101"/>
    <mergeCell ref="L97:L101"/>
    <mergeCell ref="C98:E98"/>
    <mergeCell ref="F98:G98"/>
    <mergeCell ref="H98:I98"/>
    <mergeCell ref="C99:E99"/>
    <mergeCell ref="F99:G99"/>
    <mergeCell ref="C97:E97"/>
    <mergeCell ref="C95:G95"/>
    <mergeCell ref="H95:I95"/>
    <mergeCell ref="H138:I138"/>
    <mergeCell ref="F160:I160"/>
    <mergeCell ref="C114:E114"/>
    <mergeCell ref="F114:G114"/>
    <mergeCell ref="K104:K106"/>
    <mergeCell ref="C105:D105"/>
    <mergeCell ref="E105:I105"/>
    <mergeCell ref="L105:L106"/>
    <mergeCell ref="C106:D106"/>
    <mergeCell ref="E106:I106"/>
    <mergeCell ref="K114:K117"/>
    <mergeCell ref="L107:L112"/>
    <mergeCell ref="H99:I99"/>
    <mergeCell ref="L153:L155"/>
    <mergeCell ref="C132:D132"/>
    <mergeCell ref="E132:I132"/>
    <mergeCell ref="C133:D133"/>
    <mergeCell ref="E133:I133"/>
    <mergeCell ref="L134:L136"/>
    <mergeCell ref="K131:K134"/>
    <mergeCell ref="F100:I100"/>
    <mergeCell ref="L114:L117"/>
    <mergeCell ref="C115:E115"/>
    <mergeCell ref="F115:G115"/>
    <mergeCell ref="H115:I115"/>
    <mergeCell ref="C116:E116"/>
    <mergeCell ref="F116:G116"/>
    <mergeCell ref="H116:I116"/>
    <mergeCell ref="F117:I117"/>
    <mergeCell ref="E119:I119"/>
    <mergeCell ref="K119:K122"/>
    <mergeCell ref="L119:L122"/>
    <mergeCell ref="C120:D120"/>
    <mergeCell ref="E120:I120"/>
    <mergeCell ref="C122:G122"/>
    <mergeCell ref="E91:I91"/>
    <mergeCell ref="C108:G108"/>
    <mergeCell ref="H108:I108"/>
    <mergeCell ref="C110:G110"/>
    <mergeCell ref="H110:I110"/>
    <mergeCell ref="F76:G76"/>
    <mergeCell ref="H76:I76"/>
    <mergeCell ref="E92:I92"/>
    <mergeCell ref="C81:D81"/>
    <mergeCell ref="E81:I81"/>
    <mergeCell ref="C87:E87"/>
    <mergeCell ref="F87:G87"/>
    <mergeCell ref="H87:I87"/>
    <mergeCell ref="C88:E88"/>
    <mergeCell ref="F88:G88"/>
    <mergeCell ref="H88:I88"/>
    <mergeCell ref="C92:D92"/>
    <mergeCell ref="C84:G84"/>
    <mergeCell ref="H84:I84"/>
    <mergeCell ref="L86:L87"/>
    <mergeCell ref="F47:J47"/>
    <mergeCell ref="F48:J48"/>
    <mergeCell ref="F49:J49"/>
    <mergeCell ref="F50:J50"/>
    <mergeCell ref="F51:J51"/>
    <mergeCell ref="E68:I68"/>
    <mergeCell ref="C70:G70"/>
    <mergeCell ref="H70:I70"/>
    <mergeCell ref="C71:G71"/>
    <mergeCell ref="C60:D60"/>
    <mergeCell ref="E60:I60"/>
    <mergeCell ref="K61:K62"/>
    <mergeCell ref="C62:G62"/>
    <mergeCell ref="H62:I62"/>
    <mergeCell ref="F54:J54"/>
    <mergeCell ref="K72:K76"/>
    <mergeCell ref="K86:K90"/>
    <mergeCell ref="L42:L60"/>
    <mergeCell ref="L62:L63"/>
    <mergeCell ref="F55:J55"/>
    <mergeCell ref="F56:J56"/>
    <mergeCell ref="L84:L85"/>
    <mergeCell ref="L73:L74"/>
  </mergeCells>
  <conditionalFormatting sqref="H98">
    <cfRule type="expression" dxfId="85" priority="75">
      <formula>OR(#REF!="Exclusion",#REF!="Alternate Exclusion")</formula>
    </cfRule>
  </conditionalFormatting>
  <conditionalFormatting sqref="H34:H36">
    <cfRule type="expression" dxfId="84" priority="74">
      <formula>$H$32="Exclusion"</formula>
    </cfRule>
  </conditionalFormatting>
  <conditionalFormatting sqref="C33">
    <cfRule type="expression" dxfId="83" priority="58" stopIfTrue="1">
      <formula>$H$32="Alternate Exclusion"</formula>
    </cfRule>
    <cfRule type="expression" dxfId="82" priority="73">
      <formula>OR($H$32="Exclusion")</formula>
    </cfRule>
  </conditionalFormatting>
  <conditionalFormatting sqref="H114:I116">
    <cfRule type="expression" dxfId="81" priority="72">
      <formula>$H$112="Exclusion"</formula>
    </cfRule>
  </conditionalFormatting>
  <conditionalFormatting sqref="H122:I122">
    <cfRule type="expression" dxfId="80" priority="71">
      <formula>#REF!="Exclusion for Measures 1 and 2"</formula>
    </cfRule>
  </conditionalFormatting>
  <conditionalFormatting sqref="C78">
    <cfRule type="expression" dxfId="79" priority="76">
      <formula>$H$76&lt;&gt;""</formula>
    </cfRule>
  </conditionalFormatting>
  <conditionalFormatting sqref="C99:C100">
    <cfRule type="expression" dxfId="78" priority="77">
      <formula>$H$98&lt;&gt;""</formula>
    </cfRule>
  </conditionalFormatting>
  <conditionalFormatting sqref="H97:I97">
    <cfRule type="expression" dxfId="77" priority="70" stopIfTrue="1">
      <formula>#REF!="Alternate Exclusion"</formula>
    </cfRule>
  </conditionalFormatting>
  <conditionalFormatting sqref="H86:I86">
    <cfRule type="expression" dxfId="76" priority="69" stopIfTrue="1">
      <formula>#REF!="Alternate Exclusion"</formula>
    </cfRule>
  </conditionalFormatting>
  <conditionalFormatting sqref="H87:I87">
    <cfRule type="expression" dxfId="75" priority="68" stopIfTrue="1">
      <formula>#REF!="Alternate Exclusion"</formula>
    </cfRule>
  </conditionalFormatting>
  <conditionalFormatting sqref="F89:I89">
    <cfRule type="expression" dxfId="74" priority="67" stopIfTrue="1">
      <formula>#REF!="Alternate Exclusion"</formula>
    </cfRule>
  </conditionalFormatting>
  <conditionalFormatting sqref="F100:I100">
    <cfRule type="expression" dxfId="73" priority="66" stopIfTrue="1">
      <formula>#REF!="Alternate Exclusion"</formula>
    </cfRule>
  </conditionalFormatting>
  <conditionalFormatting sqref="F78:I78">
    <cfRule type="expression" dxfId="72" priority="60" stopIfTrue="1">
      <formula>#REF!=""</formula>
    </cfRule>
    <cfRule type="expression" dxfId="71" priority="65" stopIfTrue="1">
      <formula>#REF!="No"</formula>
    </cfRule>
  </conditionalFormatting>
  <conditionalFormatting sqref="H170:I172">
    <cfRule type="expression" dxfId="70" priority="59" stopIfTrue="1">
      <formula>$H$168="Exclusion"</formula>
    </cfRule>
  </conditionalFormatting>
  <conditionalFormatting sqref="F118:I118">
    <cfRule type="expression" dxfId="69" priority="64" stopIfTrue="1">
      <formula>#REF!="No"</formula>
    </cfRule>
  </conditionalFormatting>
  <conditionalFormatting sqref="H124:I126">
    <cfRule type="expression" dxfId="68" priority="63" stopIfTrue="1">
      <formula>$H$122="Exclusion"</formula>
    </cfRule>
  </conditionalFormatting>
  <conditionalFormatting sqref="H75:I76">
    <cfRule type="expression" dxfId="67" priority="62" stopIfTrue="1">
      <formula>#REF!="No"</formula>
    </cfRule>
  </conditionalFormatting>
  <conditionalFormatting sqref="H75:I76">
    <cfRule type="expression" dxfId="66" priority="61" stopIfTrue="1">
      <formula>#REF!=""</formula>
    </cfRule>
  </conditionalFormatting>
  <conditionalFormatting sqref="A10">
    <cfRule type="expression" dxfId="65" priority="57">
      <formula>"$E$31=""Stage 2"""</formula>
    </cfRule>
  </conditionalFormatting>
  <conditionalFormatting sqref="A10">
    <cfRule type="expression" dxfId="64" priority="56" stopIfTrue="1">
      <formula>$E$23="Stage 2"</formula>
    </cfRule>
  </conditionalFormatting>
  <conditionalFormatting sqref="C61:I61 C42:I42 C59:I59">
    <cfRule type="expression" dxfId="63" priority="78">
      <formula>$H$45="Alternate Objective"</formula>
    </cfRule>
  </conditionalFormatting>
  <conditionalFormatting sqref="H99">
    <cfRule type="expression" dxfId="62" priority="49">
      <formula>$H$90&lt;&gt;""</formula>
    </cfRule>
  </conditionalFormatting>
  <conditionalFormatting sqref="H77">
    <cfRule type="expression" dxfId="61" priority="55">
      <formula>$H$90&lt;&gt;""</formula>
    </cfRule>
  </conditionalFormatting>
  <conditionalFormatting sqref="H77:I77">
    <cfRule type="expression" dxfId="60" priority="54" stopIfTrue="1">
      <formula>#REF!="No"</formula>
    </cfRule>
  </conditionalFormatting>
  <conditionalFormatting sqref="H88:I88">
    <cfRule type="expression" dxfId="59" priority="53" stopIfTrue="1">
      <formula>#REF!="Alternate Exclusion"</formula>
    </cfRule>
  </conditionalFormatting>
  <conditionalFormatting sqref="H88">
    <cfRule type="expression" dxfId="58" priority="52">
      <formula>$H$90&lt;&gt;""</formula>
    </cfRule>
  </conditionalFormatting>
  <conditionalFormatting sqref="H88:I88">
    <cfRule type="expression" dxfId="57" priority="51" stopIfTrue="1">
      <formula>#REF!="No"</formula>
    </cfRule>
  </conditionalFormatting>
  <conditionalFormatting sqref="H99:I99">
    <cfRule type="expression" dxfId="56" priority="50" stopIfTrue="1">
      <formula>#REF!="Alternate Exclusion"</formula>
    </cfRule>
  </conditionalFormatting>
  <conditionalFormatting sqref="H99:I99">
    <cfRule type="expression" dxfId="55" priority="48" stopIfTrue="1">
      <formula>#REF!="No"</formula>
    </cfRule>
  </conditionalFormatting>
  <conditionalFormatting sqref="A14">
    <cfRule type="expression" dxfId="54" priority="79" stopIfTrue="1">
      <formula>$A$14="You have not completed all 8 objectives."</formula>
    </cfRule>
    <cfRule type="expression" dxfId="53" priority="80" stopIfTrue="1">
      <formula>$A$14="Congratulations. You have completed the 8 objectives. Please complete the Clinical Quality Measures."</formula>
    </cfRule>
  </conditionalFormatting>
  <conditionalFormatting sqref="H36:I36">
    <cfRule type="expression" dxfId="52" priority="47">
      <formula>OR($H$132="Exclusion",$H$132="Alternate Exclusion")</formula>
    </cfRule>
  </conditionalFormatting>
  <conditionalFormatting sqref="H36">
    <cfRule type="expression" dxfId="51" priority="46">
      <formula>$H$90&lt;&gt;""</formula>
    </cfRule>
  </conditionalFormatting>
  <conditionalFormatting sqref="H36:I36">
    <cfRule type="expression" dxfId="50" priority="45" stopIfTrue="1">
      <formula>#REF!="No"</formula>
    </cfRule>
  </conditionalFormatting>
  <conditionalFormatting sqref="F37:I37">
    <cfRule type="expression" dxfId="49" priority="44">
      <formula>$H$32="Exclusion"</formula>
    </cfRule>
  </conditionalFormatting>
  <conditionalFormatting sqref="H139:I139">
    <cfRule type="expression" dxfId="48" priority="43">
      <formula>#REF!="alternate exclusion"</formula>
    </cfRule>
  </conditionalFormatting>
  <conditionalFormatting sqref="H139">
    <cfRule type="expression" dxfId="47" priority="42">
      <formula>$H$90&lt;&gt;""</formula>
    </cfRule>
  </conditionalFormatting>
  <conditionalFormatting sqref="H139:I139">
    <cfRule type="expression" dxfId="46" priority="41" stopIfTrue="1">
      <formula>#REF!="No"</formula>
    </cfRule>
  </conditionalFormatting>
  <conditionalFormatting sqref="H172:I172">
    <cfRule type="expression" dxfId="45" priority="40" stopIfTrue="1">
      <formula>#REF!="Alternate exclusion"</formula>
    </cfRule>
  </conditionalFormatting>
  <conditionalFormatting sqref="F173:I173">
    <cfRule type="expression" dxfId="44" priority="39" stopIfTrue="1">
      <formula>$H$168="Exclusion"</formula>
    </cfRule>
  </conditionalFormatting>
  <conditionalFormatting sqref="H116">
    <cfRule type="expression" dxfId="43" priority="38">
      <formula>$H$125&lt;&gt;""</formula>
    </cfRule>
  </conditionalFormatting>
  <conditionalFormatting sqref="H116:I116">
    <cfRule type="expression" dxfId="42" priority="37" stopIfTrue="1">
      <formula>#REF!="No"</formula>
    </cfRule>
  </conditionalFormatting>
  <conditionalFormatting sqref="F117:I117">
    <cfRule type="expression" dxfId="41" priority="36" stopIfTrue="1">
      <formula>$H$112="Exclusion"</formula>
    </cfRule>
  </conditionalFormatting>
  <conditionalFormatting sqref="H126:I126">
    <cfRule type="expression" dxfId="40" priority="35" stopIfTrue="1">
      <formula>$H$200="Exclusion"</formula>
    </cfRule>
  </conditionalFormatting>
  <conditionalFormatting sqref="F127:I127">
    <cfRule type="expression" dxfId="39" priority="34" stopIfTrue="1">
      <formula>$H$122="Exclusion"</formula>
    </cfRule>
  </conditionalFormatting>
  <conditionalFormatting sqref="H112:I112">
    <cfRule type="expression" dxfId="38" priority="33">
      <formula>#REF!="Exclusion for Measures 1 and 2"</formula>
    </cfRule>
  </conditionalFormatting>
  <conditionalFormatting sqref="H145:I145">
    <cfRule type="expression" dxfId="37" priority="32">
      <formula>#REF!="Exclusion for Measures 1 and 2"</formula>
    </cfRule>
  </conditionalFormatting>
  <conditionalFormatting sqref="H147:I149">
    <cfRule type="expression" dxfId="36" priority="31" stopIfTrue="1">
      <formula>$H$145="Exclusion"</formula>
    </cfRule>
  </conditionalFormatting>
  <conditionalFormatting sqref="H149:I149">
    <cfRule type="expression" dxfId="35" priority="30" stopIfTrue="1">
      <formula>$H$166="Exclusion"</formula>
    </cfRule>
  </conditionalFormatting>
  <conditionalFormatting sqref="F150:I150">
    <cfRule type="expression" dxfId="34" priority="29" stopIfTrue="1">
      <formula>$H$145="Exclusion"</formula>
    </cfRule>
  </conditionalFormatting>
  <conditionalFormatting sqref="H155:I155">
    <cfRule type="expression" dxfId="33" priority="28">
      <formula>#REF!="Exclusion for Measures 1 and 2"</formula>
    </cfRule>
  </conditionalFormatting>
  <conditionalFormatting sqref="H157:I159">
    <cfRule type="expression" dxfId="32" priority="27" stopIfTrue="1">
      <formula>$H$155="Exclusion"</formula>
    </cfRule>
  </conditionalFormatting>
  <conditionalFormatting sqref="H159:I159">
    <cfRule type="expression" dxfId="31" priority="26" stopIfTrue="1">
      <formula>$H$166="Exclusion"</formula>
    </cfRule>
  </conditionalFormatting>
  <conditionalFormatting sqref="F160:I160">
    <cfRule type="expression" dxfId="30" priority="25" stopIfTrue="1">
      <formula>$H$155="Exclusion"</formula>
    </cfRule>
  </conditionalFormatting>
  <conditionalFormatting sqref="H168:I168">
    <cfRule type="expression" dxfId="29" priority="24">
      <formula>#REF!="Exclusion for Measures 1 and 2"</formula>
    </cfRule>
  </conditionalFormatting>
  <conditionalFormatting sqref="F174:I174 F186:I186">
    <cfRule type="expression" dxfId="28" priority="23">
      <formula>#REF!="alternate exclusion"</formula>
    </cfRule>
  </conditionalFormatting>
  <conditionalFormatting sqref="F174:I174 F186:I186">
    <cfRule type="expression" dxfId="27" priority="22" stopIfTrue="1">
      <formula>#REF!="Alternate Exclusion"</formula>
    </cfRule>
  </conditionalFormatting>
  <conditionalFormatting sqref="H182:I184">
    <cfRule type="expression" dxfId="26" priority="21" stopIfTrue="1">
      <formula>$H$180="Exclusion"</formula>
    </cfRule>
  </conditionalFormatting>
  <conditionalFormatting sqref="H184:I184">
    <cfRule type="expression" dxfId="25" priority="20" stopIfTrue="1">
      <formula>$H$166="Exclusion"</formula>
    </cfRule>
  </conditionalFormatting>
  <conditionalFormatting sqref="F185:I185">
    <cfRule type="expression" dxfId="24" priority="19" stopIfTrue="1">
      <formula>$H$180="Exclusion"</formula>
    </cfRule>
  </conditionalFormatting>
  <conditionalFormatting sqref="H190:I190">
    <cfRule type="expression" dxfId="23" priority="18">
      <formula>#REF!="Exclusion for Measures 1 and 2"</formula>
    </cfRule>
  </conditionalFormatting>
  <conditionalFormatting sqref="H192:I194">
    <cfRule type="expression" dxfId="22" priority="17" stopIfTrue="1">
      <formula>$H$190="Exclusion"</formula>
    </cfRule>
  </conditionalFormatting>
  <conditionalFormatting sqref="H194:I194">
    <cfRule type="expression" dxfId="21" priority="16" stopIfTrue="1">
      <formula>$H$166="Exclusion"</formula>
    </cfRule>
  </conditionalFormatting>
  <conditionalFormatting sqref="F195:I195">
    <cfRule type="expression" dxfId="20" priority="15" stopIfTrue="1">
      <formula>$H$190="Exclusion"</formula>
    </cfRule>
  </conditionalFormatting>
  <conditionalFormatting sqref="H180:I180">
    <cfRule type="expression" dxfId="19" priority="14">
      <formula>#REF!="Exclusion for Measures 1 and 2"</formula>
    </cfRule>
  </conditionalFormatting>
  <conditionalFormatting sqref="H172">
    <cfRule type="expression" dxfId="18" priority="81">
      <formula>#REF!&lt;&gt;""</formula>
    </cfRule>
  </conditionalFormatting>
  <conditionalFormatting sqref="H137:I139">
    <cfRule type="expression" dxfId="17" priority="13" stopIfTrue="1">
      <formula>$H$135="Exclusion"</formula>
    </cfRule>
  </conditionalFormatting>
  <conditionalFormatting sqref="F140:I140">
    <cfRule type="expression" dxfId="16" priority="12" stopIfTrue="1">
      <formula>$H$135="Exclusion"</formula>
    </cfRule>
  </conditionalFormatting>
  <conditionalFormatting sqref="H95:I95">
    <cfRule type="expression" dxfId="15" priority="11">
      <formula>#REF!="Exclusion for Measures 1 and 2"</formula>
    </cfRule>
  </conditionalFormatting>
  <conditionalFormatting sqref="H83:I84">
    <cfRule type="expression" dxfId="14" priority="10">
      <formula>#REF!="Exclusion for Measures 1 and 2"</formula>
    </cfRule>
  </conditionalFormatting>
  <conditionalFormatting sqref="H73:I73">
    <cfRule type="expression" dxfId="13" priority="9">
      <formula>#REF!="Exclusion for Measures 1 and 2"</formula>
    </cfRule>
  </conditionalFormatting>
  <conditionalFormatting sqref="H75:I77 F78:I78">
    <cfRule type="expression" dxfId="12" priority="8" stopIfTrue="1">
      <formula>$H$73="Exclusion"</formula>
    </cfRule>
  </conditionalFormatting>
  <conditionalFormatting sqref="H97:I99 F100:I100">
    <cfRule type="expression" dxfId="11" priority="82" stopIfTrue="1">
      <formula>$H$95="Exclusion"</formula>
    </cfRule>
  </conditionalFormatting>
  <conditionalFormatting sqref="H86:I88 F89:I89">
    <cfRule type="expression" dxfId="10" priority="83" stopIfTrue="1">
      <formula>$H$84="Exclusion"</formula>
    </cfRule>
  </conditionalFormatting>
  <conditionalFormatting sqref="I109">
    <cfRule type="expression" dxfId="9" priority="7">
      <formula>#REF!="Exclusion for Measures 1 and 2"</formula>
    </cfRule>
  </conditionalFormatting>
  <conditionalFormatting sqref="H108:I108">
    <cfRule type="expression" dxfId="8" priority="6">
      <formula>#REF!="Exclusion for Measures 1 and 2"</formula>
    </cfRule>
  </conditionalFormatting>
  <conditionalFormatting sqref="H110:I110">
    <cfRule type="expression" dxfId="7" priority="5">
      <formula>#REF!="Exclusion for Measures 1 and 2"</formula>
    </cfRule>
  </conditionalFormatting>
  <conditionalFormatting sqref="H30:I30">
    <cfRule type="expression" dxfId="6" priority="4" stopIfTrue="1">
      <formula>$H$32="Exclusion"</formula>
    </cfRule>
  </conditionalFormatting>
  <conditionalFormatting sqref="H110:I110 H108:I108">
    <cfRule type="expression" dxfId="5" priority="3" stopIfTrue="1">
      <formula>AND($H$112="Exclusion",$H$122="Exclusion")</formula>
    </cfRule>
  </conditionalFormatting>
  <conditionalFormatting sqref="H71:I71">
    <cfRule type="expression" dxfId="4" priority="2" stopIfTrue="1">
      <formula>$H$32="Exclusion"</formula>
    </cfRule>
  </conditionalFormatting>
  <conditionalFormatting sqref="H178:I178">
    <cfRule type="expression" dxfId="3" priority="1" stopIfTrue="1">
      <formula>$H$32="Exclusion"</formula>
    </cfRule>
  </conditionalFormatting>
  <dataValidations count="11">
    <dataValidation type="list" allowBlank="1" showInputMessage="1" showErrorMessage="1" sqref="H45:I45 H22:I22" xr:uid="{00000000-0002-0000-0400-000000000000}">
      <formula1>$T$2:$T$3</formula1>
    </dataValidation>
    <dataValidation type="date" allowBlank="1" showInputMessage="1" showErrorMessage="1" sqref="H108:I108" xr:uid="{00000000-0002-0000-0400-000001000000}">
      <formula1>40179</formula1>
      <formula2>44196</formula2>
    </dataValidation>
    <dataValidation type="list" allowBlank="1" showInputMessage="1" showErrorMessage="1" sqref="H110:I110" xr:uid="{00000000-0002-0000-0400-000002000000}">
      <formula1>$V$109:$V$110</formula1>
    </dataValidation>
    <dataValidation type="list" allowBlank="1" showInputMessage="1" showErrorMessage="1" sqref="H62:I62 I48:J56" xr:uid="{00000000-0002-0000-0400-000003000000}">
      <formula1>$V$2:$V$3</formula1>
    </dataValidation>
    <dataValidation type="list" allowBlank="1" showInputMessage="1" showErrorMessage="1" sqref="H223:I223 H218:I218 H203:I203" xr:uid="{00000000-0002-0000-0400-000004000000}">
      <formula1>"Measure,Exclusions,Not Attested"</formula1>
    </dataValidation>
    <dataValidation type="list" allowBlank="1" showInputMessage="1" showErrorMessage="1" sqref="H112:I112 H135:I135 H73:I73 H95:I95 H84:I84 I109" xr:uid="{00000000-0002-0000-0400-000005000000}">
      <formula1>"Measure, Exclusion"</formula1>
    </dataValidation>
    <dataValidation type="list" allowBlank="1" showInputMessage="1" showErrorMessage="1" sqref="H214:I214 H219:I219" xr:uid="{00000000-0002-0000-0400-000006000000}">
      <formula1>Measure_2</formula1>
    </dataValidation>
    <dataValidation type="list" allowBlank="1" showInputMessage="1" showErrorMessage="1" sqref="H168:I168 H190:I190 H180:I180 H122:I122 H32:I32 H145:I145 H155:I155" xr:uid="{00000000-0002-0000-0400-000007000000}">
      <formula1>"Measure,Exclusion"</formula1>
    </dataValidation>
    <dataValidation type="whole" allowBlank="1" showInputMessage="1" showErrorMessage="1" sqref="H75:I75 H76 H98 H34:H35 H170:H171 H115 H137:H138" xr:uid="{00000000-0002-0000-0400-000008000000}">
      <formula1>0</formula1>
      <formula2>1000000</formula2>
    </dataValidation>
    <dataValidation type="list" allowBlank="1" showInputMessage="1" showErrorMessage="1" sqref="H207:I207 H204:I204 H209:I209 H212:I212 H217:I217" xr:uid="{00000000-0002-0000-0400-000009000000}">
      <formula1>#REF!</formula1>
    </dataValidation>
    <dataValidation type="list" allowBlank="1" showInputMessage="1" showErrorMessage="1" sqref="H71:I71 H30:I30 H178:I178" xr:uid="{00000000-0002-0000-0400-00000A000000}">
      <formula1>"All Patient Records,Only Records in CEHRT,"</formula1>
    </dataValidation>
  </dataValidations>
  <pageMargins left="0.5" right="0.5" top="0.25" bottom="0.5" header="0.3" footer="0.3"/>
  <pageSetup scale="71" fitToHeight="0" orientation="landscape" r:id="rId1"/>
  <headerFooter>
    <oddFooter>&amp;L&amp;8&amp;A&amp;C&amp;8Page &amp;P of &amp;N</oddFooter>
  </headerFooter>
  <rowBreaks count="13" manualBreakCount="13">
    <brk id="23" max="16383" man="1"/>
    <brk id="38" max="11" man="1"/>
    <brk id="62" max="11" man="1"/>
    <brk id="79" max="11" man="1"/>
    <brk id="101" max="11" man="1"/>
    <brk id="118" max="11" man="1"/>
    <brk id="128" max="11" man="1"/>
    <brk id="141" max="11" man="1"/>
    <brk id="161" max="11" man="1"/>
    <brk id="174" max="11" man="1"/>
    <brk id="186" max="11" man="1"/>
    <brk id="196" max="16383" man="1"/>
    <brk id="209"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7" tint="0.59999389629810485"/>
  </sheetPr>
  <dimension ref="A1:AA113"/>
  <sheetViews>
    <sheetView showGridLines="0" zoomScaleNormal="100" workbookViewId="0">
      <selection activeCell="A4" sqref="A4:H4"/>
    </sheetView>
  </sheetViews>
  <sheetFormatPr defaultColWidth="10" defaultRowHeight="15"/>
  <cols>
    <col min="1" max="1" width="24.42578125" style="94" customWidth="1"/>
    <col min="2" max="2" width="15.28515625" style="94" customWidth="1"/>
    <col min="3" max="3" width="51.5703125" style="94" customWidth="1"/>
    <col min="4" max="4" width="14.85546875" style="94" customWidth="1"/>
    <col min="5" max="5" width="11" style="94" customWidth="1"/>
    <col min="6" max="6" width="21.7109375" style="94" customWidth="1"/>
    <col min="7" max="7" width="19.42578125" style="95" customWidth="1"/>
    <col min="8" max="8" width="17.140625" style="96" customWidth="1"/>
    <col min="9" max="9" width="0.140625" style="54" customWidth="1"/>
    <col min="10" max="14" width="10" style="53" customWidth="1"/>
    <col min="15" max="15" width="4.28515625" style="53" hidden="1" customWidth="1"/>
    <col min="16" max="16" width="38.7109375" style="53" hidden="1" customWidth="1"/>
    <col min="17" max="21" width="10" style="53" hidden="1" customWidth="1"/>
    <col min="22" max="27" width="10" style="53" customWidth="1"/>
    <col min="28" max="29" width="10" style="88" customWidth="1"/>
    <col min="30" max="16384" width="10" style="88"/>
  </cols>
  <sheetData>
    <row r="1" spans="1:27" s="47" customFormat="1" ht="12.75">
      <c r="A1" s="137"/>
      <c r="B1" s="137"/>
      <c r="C1" s="137"/>
      <c r="D1" s="137"/>
      <c r="E1" s="137"/>
      <c r="F1" s="137"/>
      <c r="G1" s="138"/>
      <c r="H1" s="139"/>
      <c r="I1" s="97"/>
      <c r="J1" s="97"/>
      <c r="K1" s="97"/>
      <c r="L1" s="97"/>
      <c r="M1" s="97"/>
      <c r="N1" s="97"/>
      <c r="O1" s="97"/>
      <c r="P1" s="97"/>
      <c r="Q1" s="97"/>
      <c r="R1" s="97"/>
      <c r="S1" s="97"/>
      <c r="T1" s="51"/>
      <c r="U1" s="52" t="s">
        <v>236</v>
      </c>
      <c r="V1" s="51"/>
      <c r="W1" s="51"/>
      <c r="X1" s="51"/>
      <c r="Y1" s="51"/>
      <c r="Z1" s="51"/>
      <c r="AA1" s="51"/>
    </row>
    <row r="2" spans="1:27" s="47" customFormat="1" ht="15" customHeight="1">
      <c r="A2" s="137"/>
      <c r="B2" s="137"/>
      <c r="C2" s="527" t="s">
        <v>237</v>
      </c>
      <c r="D2" s="527"/>
      <c r="E2" s="137"/>
      <c r="G2" s="218"/>
      <c r="H2" s="218"/>
      <c r="I2" s="97"/>
      <c r="J2" s="97"/>
      <c r="K2" s="97"/>
      <c r="L2" s="97"/>
      <c r="M2" s="97"/>
      <c r="N2" s="97"/>
      <c r="O2" s="97"/>
      <c r="P2" s="97"/>
      <c r="Q2" s="97"/>
      <c r="R2" s="97" t="s">
        <v>0</v>
      </c>
      <c r="S2" s="97"/>
      <c r="T2" s="51"/>
      <c r="U2" s="52" t="s">
        <v>1</v>
      </c>
      <c r="V2" s="51"/>
      <c r="W2" s="51"/>
      <c r="X2" s="51"/>
      <c r="Y2" s="51"/>
      <c r="Z2" s="51"/>
      <c r="AA2" s="51"/>
    </row>
    <row r="3" spans="1:27" s="47" customFormat="1" ht="23.45" customHeight="1">
      <c r="A3" s="137"/>
      <c r="B3" s="137"/>
      <c r="C3" s="137"/>
      <c r="D3" s="137"/>
      <c r="E3" s="137"/>
      <c r="F3" s="137"/>
      <c r="G3" s="138"/>
      <c r="H3" s="139"/>
      <c r="I3" s="97"/>
      <c r="J3" s="155"/>
      <c r="K3" s="155"/>
      <c r="L3" s="155"/>
      <c r="M3" s="155"/>
      <c r="N3" s="97"/>
      <c r="O3" s="97"/>
      <c r="P3" s="97"/>
      <c r="Q3" s="97"/>
      <c r="R3" s="97" t="s">
        <v>1</v>
      </c>
      <c r="S3" s="97"/>
      <c r="T3" s="51"/>
      <c r="U3" s="51"/>
      <c r="V3" s="51"/>
      <c r="W3" s="51"/>
      <c r="X3" s="51"/>
      <c r="Y3" s="51"/>
      <c r="Z3" s="51"/>
      <c r="AA3" s="51"/>
    </row>
    <row r="4" spans="1:27" s="87" customFormat="1" ht="24" customHeight="1">
      <c r="A4" s="509" t="s">
        <v>238</v>
      </c>
      <c r="B4" s="509"/>
      <c r="C4" s="509"/>
      <c r="D4" s="509"/>
      <c r="E4" s="509"/>
      <c r="F4" s="509"/>
      <c r="G4" s="509"/>
      <c r="H4" s="509"/>
      <c r="I4" s="85"/>
      <c r="J4" s="155"/>
      <c r="K4" s="155"/>
      <c r="L4" s="155"/>
      <c r="M4" s="155"/>
      <c r="N4" s="86"/>
      <c r="O4" s="86"/>
      <c r="P4" s="86"/>
      <c r="Q4" s="86" t="str">
        <f>F15</f>
        <v>You do NOT meet the minimum eCQM requirements.</v>
      </c>
      <c r="R4" s="86"/>
      <c r="S4" s="86"/>
      <c r="T4" s="56"/>
      <c r="U4" s="56"/>
      <c r="V4" s="56"/>
      <c r="W4" s="56"/>
      <c r="X4" s="56"/>
      <c r="Y4" s="56"/>
      <c r="Z4" s="56"/>
      <c r="AA4" s="56"/>
    </row>
    <row r="5" spans="1:27" s="29" customFormat="1" ht="24" customHeight="1">
      <c r="A5" s="514" t="s">
        <v>85</v>
      </c>
      <c r="B5" s="515"/>
      <c r="C5" s="516">
        <f>'General Information'!D7</f>
        <v>0</v>
      </c>
      <c r="D5" s="517"/>
      <c r="E5" s="517"/>
      <c r="F5" s="517"/>
      <c r="G5" s="517"/>
      <c r="H5" s="518"/>
      <c r="I5" s="100"/>
      <c r="J5" s="155"/>
      <c r="K5" s="155"/>
      <c r="L5" s="155"/>
      <c r="M5" s="155"/>
      <c r="N5" s="57"/>
      <c r="O5" s="32"/>
      <c r="P5" s="32"/>
      <c r="Q5" s="32"/>
      <c r="R5" s="32"/>
      <c r="S5" s="32"/>
      <c r="T5" s="32"/>
    </row>
    <row r="6" spans="1:27" s="29" customFormat="1" ht="24" customHeight="1">
      <c r="A6" s="514" t="s">
        <v>87</v>
      </c>
      <c r="B6" s="515"/>
      <c r="C6" s="519">
        <f>'General Information'!D8</f>
        <v>0</v>
      </c>
      <c r="D6" s="520"/>
      <c r="E6" s="520"/>
      <c r="F6" s="520"/>
      <c r="G6" s="520"/>
      <c r="H6" s="521"/>
      <c r="I6" s="100"/>
      <c r="J6" s="155"/>
      <c r="K6" s="155"/>
      <c r="L6" s="155"/>
      <c r="M6" s="155"/>
      <c r="N6" s="57"/>
      <c r="O6" s="32"/>
      <c r="P6" s="32"/>
      <c r="Q6" s="32"/>
      <c r="R6" s="32"/>
      <c r="S6" s="32"/>
      <c r="T6" s="32"/>
    </row>
    <row r="7" spans="1:27" s="29" customFormat="1" ht="24" customHeight="1">
      <c r="A7" s="514" t="s">
        <v>239</v>
      </c>
      <c r="B7" s="515"/>
      <c r="C7" s="522">
        <f>'General Information'!E46</f>
        <v>0</v>
      </c>
      <c r="D7" s="523"/>
      <c r="E7" s="523"/>
      <c r="F7" s="523"/>
      <c r="G7" s="523"/>
      <c r="H7" s="524"/>
      <c r="I7" s="155"/>
      <c r="J7" s="155"/>
      <c r="K7" s="57"/>
      <c r="L7" s="57"/>
      <c r="M7" s="57"/>
      <c r="N7" s="32"/>
      <c r="O7" s="32"/>
      <c r="P7" s="32"/>
      <c r="Q7" s="32"/>
      <c r="R7" s="32"/>
      <c r="S7" s="32"/>
    </row>
    <row r="8" spans="1:27" s="29" customFormat="1" ht="24" customHeight="1">
      <c r="A8" s="514" t="s">
        <v>240</v>
      </c>
      <c r="B8" s="515"/>
      <c r="C8" s="522">
        <f>'General Information'!G46</f>
        <v>0</v>
      </c>
      <c r="D8" s="523"/>
      <c r="E8" s="523"/>
      <c r="F8" s="523"/>
      <c r="G8" s="523"/>
      <c r="H8" s="524"/>
      <c r="I8" s="155"/>
      <c r="J8" s="155"/>
      <c r="K8" s="57"/>
      <c r="L8" s="57"/>
      <c r="M8" s="57"/>
      <c r="N8" s="32"/>
      <c r="O8" s="32"/>
      <c r="P8" s="32"/>
      <c r="Q8" s="32"/>
      <c r="R8" s="32"/>
      <c r="S8" s="32"/>
    </row>
    <row r="9" spans="1:27" s="49" customFormat="1" ht="14.25" customHeight="1">
      <c r="A9" s="510" t="s">
        <v>241</v>
      </c>
      <c r="B9" s="510"/>
      <c r="C9" s="510"/>
      <c r="D9" s="510"/>
      <c r="E9" s="510"/>
      <c r="F9" s="510"/>
      <c r="G9" s="510"/>
      <c r="H9" s="510"/>
      <c r="I9" s="98"/>
      <c r="J9" s="155"/>
      <c r="K9" s="155"/>
      <c r="L9" s="155"/>
      <c r="M9" s="155"/>
      <c r="N9" s="156"/>
      <c r="O9" s="156"/>
      <c r="P9" s="156"/>
      <c r="Q9" s="156"/>
      <c r="R9" s="156"/>
      <c r="S9" s="156"/>
      <c r="T9" s="55"/>
      <c r="U9" s="55"/>
      <c r="V9" s="56"/>
      <c r="W9" s="55"/>
      <c r="X9" s="55"/>
      <c r="Y9" s="55"/>
      <c r="Z9" s="55"/>
      <c r="AA9" s="55"/>
    </row>
    <row r="10" spans="1:27" s="49" customFormat="1" ht="22.5" customHeight="1">
      <c r="A10" s="510"/>
      <c r="B10" s="510"/>
      <c r="C10" s="510"/>
      <c r="D10" s="510"/>
      <c r="E10" s="510"/>
      <c r="F10" s="510"/>
      <c r="G10" s="510"/>
      <c r="H10" s="510"/>
      <c r="I10" s="98"/>
      <c r="J10" s="155"/>
      <c r="K10" s="155"/>
      <c r="L10" s="155"/>
      <c r="M10" s="155"/>
      <c r="N10" s="156"/>
      <c r="O10" s="156"/>
      <c r="P10" s="156"/>
      <c r="Q10" s="156"/>
      <c r="R10" s="156"/>
      <c r="S10" s="156"/>
      <c r="T10" s="55"/>
      <c r="U10" s="55"/>
      <c r="V10" s="56"/>
      <c r="W10" s="55"/>
      <c r="X10" s="55"/>
      <c r="Y10" s="55"/>
      <c r="Z10" s="55"/>
      <c r="AA10" s="55"/>
    </row>
    <row r="11" spans="1:27" s="49" customFormat="1" ht="122.25" customHeight="1">
      <c r="A11" s="510"/>
      <c r="B11" s="510"/>
      <c r="C11" s="510"/>
      <c r="D11" s="510"/>
      <c r="E11" s="510"/>
      <c r="F11" s="510"/>
      <c r="G11" s="510"/>
      <c r="H11" s="510"/>
      <c r="I11" s="54"/>
      <c r="J11" s="155"/>
      <c r="K11" s="155"/>
      <c r="L11" s="155"/>
      <c r="M11" s="155"/>
      <c r="N11" s="156"/>
      <c r="O11" s="156"/>
      <c r="P11" s="156"/>
      <c r="Q11" s="156"/>
      <c r="R11" s="156"/>
      <c r="S11" s="156"/>
      <c r="T11" s="55"/>
      <c r="U11" s="55"/>
      <c r="V11" s="55"/>
      <c r="W11" s="55"/>
      <c r="X11" s="55"/>
      <c r="Y11" s="55"/>
      <c r="Z11" s="55"/>
      <c r="AA11" s="55"/>
    </row>
    <row r="12" spans="1:27" ht="14.25">
      <c r="A12" s="48"/>
      <c r="B12" s="48"/>
      <c r="C12" s="48"/>
      <c r="D12" s="48"/>
      <c r="E12" s="48"/>
      <c r="F12" s="48"/>
      <c r="G12" s="48"/>
      <c r="H12" s="48"/>
      <c r="J12" s="54"/>
      <c r="K12" s="54"/>
      <c r="L12" s="54"/>
      <c r="M12" s="54"/>
      <c r="N12" s="54"/>
      <c r="O12" s="54"/>
      <c r="P12" s="54"/>
      <c r="Q12" s="54"/>
      <c r="R12" s="54"/>
      <c r="S12" s="54"/>
    </row>
    <row r="13" spans="1:27">
      <c r="A13" s="48"/>
      <c r="B13" s="48"/>
      <c r="C13" s="228" t="s">
        <v>242</v>
      </c>
      <c r="D13" s="89"/>
      <c r="E13" s="89"/>
      <c r="F13" s="512" t="str">
        <f>IF(Q13=6,"Yes",IF(Q13&gt;6,"More than 6 selected.",IF(Q13&lt;6,"No, 6 have not been selected.")))</f>
        <v>No, 6 have not been selected.</v>
      </c>
      <c r="G13" s="512"/>
      <c r="H13" s="512"/>
      <c r="I13" s="99"/>
      <c r="J13" s="54"/>
      <c r="K13" s="54"/>
      <c r="L13" s="54"/>
      <c r="M13" s="54"/>
      <c r="N13" s="54"/>
      <c r="O13" s="54"/>
      <c r="P13" s="54"/>
      <c r="Q13" s="54">
        <f>SUM(O:O)</f>
        <v>0</v>
      </c>
      <c r="R13" s="54"/>
      <c r="S13" s="54"/>
    </row>
    <row r="14" spans="1:27">
      <c r="A14" s="48"/>
      <c r="B14" s="48"/>
      <c r="C14" s="48"/>
      <c r="D14" s="89"/>
      <c r="E14" s="89"/>
      <c r="F14" s="91"/>
      <c r="G14" s="92"/>
      <c r="H14" s="90"/>
      <c r="I14" s="99"/>
      <c r="J14" s="54"/>
      <c r="K14" s="54"/>
      <c r="L14" s="54"/>
      <c r="M14" s="54"/>
      <c r="N14" s="54"/>
      <c r="O14" s="54"/>
      <c r="P14" s="54"/>
      <c r="Q14" s="54"/>
      <c r="R14" s="54"/>
      <c r="S14" s="54"/>
    </row>
    <row r="15" spans="1:27" ht="27.6" customHeight="1">
      <c r="A15" s="48"/>
      <c r="B15" s="48"/>
      <c r="C15" s="48"/>
      <c r="D15" s="89"/>
      <c r="E15" s="89"/>
      <c r="F15" s="513" t="str">
        <f>IF(Q13&gt;=6,"You meet the minimum eCQM requirements.","You do NOT meet the minimum eCQM requirements.")</f>
        <v>You do NOT meet the minimum eCQM requirements.</v>
      </c>
      <c r="G15" s="513"/>
      <c r="H15" s="513"/>
      <c r="I15" s="99"/>
      <c r="J15" s="54"/>
      <c r="K15" s="54"/>
      <c r="L15" s="54"/>
      <c r="M15" s="54"/>
      <c r="N15" s="54"/>
      <c r="O15" s="54"/>
      <c r="P15" s="54"/>
      <c r="Q15" s="54"/>
      <c r="R15" s="54"/>
      <c r="S15" s="54"/>
    </row>
    <row r="16" spans="1:27">
      <c r="A16" s="48"/>
      <c r="B16" s="48"/>
      <c r="C16" s="48"/>
      <c r="D16" s="89"/>
      <c r="E16" s="89"/>
      <c r="F16" s="513"/>
      <c r="G16" s="513"/>
      <c r="H16" s="513"/>
      <c r="J16" s="54"/>
      <c r="K16" s="54"/>
      <c r="L16" s="54"/>
      <c r="M16" s="54"/>
      <c r="N16" s="54"/>
      <c r="O16" s="54"/>
      <c r="P16" s="54"/>
      <c r="Q16" s="54"/>
      <c r="R16" s="54"/>
      <c r="S16" s="54"/>
    </row>
    <row r="17" spans="1:26">
      <c r="A17" s="48"/>
      <c r="B17" s="48"/>
      <c r="C17" s="48"/>
      <c r="D17" s="48"/>
      <c r="E17" s="48"/>
      <c r="F17" s="48"/>
      <c r="G17" s="157"/>
      <c r="H17" s="158"/>
      <c r="J17" s="54"/>
      <c r="K17" s="54"/>
      <c r="L17" s="54"/>
      <c r="M17" s="54"/>
      <c r="N17" s="54"/>
      <c r="O17" s="54"/>
      <c r="P17" s="54"/>
      <c r="Q17" s="54"/>
      <c r="R17" s="54"/>
      <c r="S17" s="54"/>
    </row>
    <row r="18" spans="1:26" ht="24.95" customHeight="1" thickBot="1">
      <c r="A18" s="509" t="s">
        <v>243</v>
      </c>
      <c r="B18" s="509"/>
      <c r="C18" s="509"/>
      <c r="D18" s="509"/>
      <c r="E18" s="509"/>
      <c r="F18" s="509"/>
      <c r="G18" s="509"/>
      <c r="H18" s="509"/>
      <c r="I18" s="93"/>
      <c r="K18" s="511"/>
      <c r="L18" s="511"/>
    </row>
    <row r="19" spans="1:26" s="145" customFormat="1" ht="39.6" customHeight="1">
      <c r="A19" s="140" t="s">
        <v>244</v>
      </c>
      <c r="B19" s="140" t="s">
        <v>245</v>
      </c>
      <c r="C19" s="141" t="s">
        <v>246</v>
      </c>
      <c r="D19" s="525" t="s">
        <v>247</v>
      </c>
      <c r="E19" s="526"/>
      <c r="F19" s="142" t="s">
        <v>248</v>
      </c>
      <c r="G19" s="143" t="s">
        <v>249</v>
      </c>
      <c r="H19" s="159" t="s">
        <v>250</v>
      </c>
      <c r="I19" s="144"/>
      <c r="J19" s="144"/>
      <c r="K19" s="144"/>
      <c r="L19" s="144"/>
      <c r="M19" s="144"/>
      <c r="N19" s="144"/>
      <c r="O19" s="144"/>
      <c r="P19" s="144"/>
      <c r="Q19" s="144"/>
      <c r="R19" s="144"/>
      <c r="S19" s="144"/>
      <c r="T19" s="144"/>
      <c r="U19" s="144"/>
      <c r="V19" s="144"/>
      <c r="W19" s="144"/>
      <c r="X19" s="144"/>
      <c r="Y19" s="144"/>
      <c r="Z19" s="144"/>
    </row>
    <row r="20" spans="1:26" s="147" customFormat="1" ht="54.95" customHeight="1">
      <c r="A20" s="498" t="s">
        <v>251</v>
      </c>
      <c r="B20" s="500" t="s">
        <v>252</v>
      </c>
      <c r="C20" s="498" t="s">
        <v>253</v>
      </c>
      <c r="D20" s="505" t="s">
        <v>254</v>
      </c>
      <c r="E20" s="506"/>
      <c r="F20" s="219"/>
      <c r="G20" s="502">
        <f>IF(AND(F20=0,F21=0),0,F20/F21)</f>
        <v>0</v>
      </c>
      <c r="H20" s="504" t="str">
        <f>IF(AND(F20&lt;&gt;"", F21&lt;&gt;"", F21&gt;=F20), "Completed", "Not Completed")</f>
        <v>Not Completed</v>
      </c>
      <c r="I20" s="146"/>
      <c r="J20" s="146"/>
      <c r="K20" s="146"/>
      <c r="L20" s="146"/>
      <c r="M20" s="146"/>
      <c r="N20" s="146"/>
      <c r="O20" s="146">
        <f>IF(H20="Completed", 1, 0)</f>
        <v>0</v>
      </c>
      <c r="P20" s="146"/>
      <c r="Q20" s="146"/>
      <c r="R20" s="146"/>
      <c r="S20" s="146"/>
      <c r="T20" s="146"/>
      <c r="U20" s="146"/>
      <c r="V20" s="146"/>
      <c r="W20" s="146"/>
      <c r="X20" s="146"/>
      <c r="Y20" s="146"/>
      <c r="Z20" s="146"/>
    </row>
    <row r="21" spans="1:26" s="147" customFormat="1" ht="54.95" customHeight="1">
      <c r="A21" s="499"/>
      <c r="B21" s="501"/>
      <c r="C21" s="499"/>
      <c r="D21" s="507"/>
      <c r="E21" s="508"/>
      <c r="F21" s="219"/>
      <c r="G21" s="503"/>
      <c r="H21" s="504"/>
      <c r="I21" s="146"/>
      <c r="J21" s="146"/>
      <c r="K21" s="146"/>
      <c r="L21" s="146"/>
      <c r="M21" s="146"/>
      <c r="N21" s="146"/>
      <c r="O21" s="146"/>
      <c r="P21" s="146"/>
      <c r="Q21" s="146"/>
      <c r="R21" s="146"/>
      <c r="S21" s="146"/>
      <c r="T21" s="146"/>
      <c r="U21" s="146"/>
      <c r="V21" s="146"/>
      <c r="W21" s="146"/>
      <c r="X21" s="146"/>
      <c r="Y21" s="146"/>
      <c r="Z21" s="146"/>
    </row>
    <row r="22" spans="1:26" s="147" customFormat="1" ht="54.95" customHeight="1">
      <c r="A22" s="498" t="s">
        <v>255</v>
      </c>
      <c r="B22" s="500" t="s">
        <v>256</v>
      </c>
      <c r="C22" s="498" t="s">
        <v>257</v>
      </c>
      <c r="D22" s="505" t="s">
        <v>258</v>
      </c>
      <c r="E22" s="506"/>
      <c r="F22" s="219"/>
      <c r="G22" s="502">
        <f>IF(AND(F22=0,F23=0),0,F22/F23)</f>
        <v>0</v>
      </c>
      <c r="H22" s="504" t="str">
        <f>IF(AND(F22&lt;&gt;"", F23&lt;&gt;"", F23&gt;=F22), "Completed", "Not Completed")</f>
        <v>Not Completed</v>
      </c>
      <c r="I22" s="146"/>
      <c r="J22" s="146"/>
      <c r="K22" s="146"/>
      <c r="L22" s="146"/>
      <c r="M22" s="146"/>
      <c r="N22" s="146"/>
      <c r="O22" s="146">
        <f>IF(H22="Completed", 1, 0)</f>
        <v>0</v>
      </c>
      <c r="P22" s="146"/>
      <c r="Q22" s="146"/>
      <c r="R22" s="146"/>
      <c r="S22" s="146"/>
      <c r="T22" s="146"/>
      <c r="U22" s="146"/>
      <c r="V22" s="146"/>
      <c r="W22" s="146"/>
      <c r="X22" s="146"/>
      <c r="Y22" s="146"/>
      <c r="Z22" s="146"/>
    </row>
    <row r="23" spans="1:26" s="147" customFormat="1" ht="54.95" customHeight="1">
      <c r="A23" s="499"/>
      <c r="B23" s="501"/>
      <c r="C23" s="499"/>
      <c r="D23" s="507"/>
      <c r="E23" s="508"/>
      <c r="F23" s="219"/>
      <c r="G23" s="503"/>
      <c r="H23" s="504"/>
      <c r="I23" s="146"/>
      <c r="J23" s="146"/>
      <c r="K23" s="146"/>
      <c r="L23" s="146"/>
      <c r="M23" s="146"/>
      <c r="N23" s="146"/>
      <c r="O23" s="146"/>
      <c r="P23" s="146"/>
      <c r="Q23" s="146"/>
      <c r="R23" s="146"/>
      <c r="S23" s="146"/>
      <c r="T23" s="146"/>
      <c r="U23" s="146"/>
      <c r="V23" s="146"/>
      <c r="W23" s="146"/>
      <c r="X23" s="146"/>
      <c r="Y23" s="146"/>
      <c r="Z23" s="146"/>
    </row>
    <row r="24" spans="1:26" s="147" customFormat="1" ht="54.95" customHeight="1">
      <c r="A24" s="498" t="s">
        <v>259</v>
      </c>
      <c r="B24" s="500" t="s">
        <v>260</v>
      </c>
      <c r="C24" s="498" t="s">
        <v>261</v>
      </c>
      <c r="D24" s="505" t="s">
        <v>254</v>
      </c>
      <c r="E24" s="506"/>
      <c r="F24" s="219"/>
      <c r="G24" s="502">
        <f>IF(AND(F24=0,F25=0),0,F24/F25)</f>
        <v>0</v>
      </c>
      <c r="H24" s="504" t="str">
        <f>IF(AND(F24&lt;&gt;"", F25&lt;&gt;"", F25&gt;=F24), "Completed", "Not Completed")</f>
        <v>Not Completed</v>
      </c>
      <c r="I24" s="146"/>
      <c r="J24" s="146"/>
      <c r="K24" s="146"/>
      <c r="L24" s="146"/>
      <c r="M24" s="146"/>
      <c r="N24" s="146"/>
      <c r="O24" s="146">
        <f>IF(H24="Completed", 1, 0)</f>
        <v>0</v>
      </c>
      <c r="P24" s="146"/>
      <c r="Q24" s="146"/>
      <c r="R24" s="146"/>
      <c r="S24" s="146"/>
      <c r="T24" s="146"/>
      <c r="U24" s="146"/>
      <c r="V24" s="146"/>
      <c r="W24" s="146"/>
      <c r="X24" s="146"/>
      <c r="Y24" s="146"/>
      <c r="Z24" s="146"/>
    </row>
    <row r="25" spans="1:26" s="147" customFormat="1" ht="54.95" customHeight="1">
      <c r="A25" s="499"/>
      <c r="B25" s="501"/>
      <c r="C25" s="499"/>
      <c r="D25" s="507"/>
      <c r="E25" s="508"/>
      <c r="F25" s="219"/>
      <c r="G25" s="503"/>
      <c r="H25" s="504"/>
      <c r="I25" s="146"/>
      <c r="J25" s="146"/>
      <c r="K25" s="146"/>
      <c r="L25" s="146"/>
      <c r="M25" s="146"/>
      <c r="N25" s="146"/>
      <c r="O25" s="146"/>
      <c r="P25" s="146"/>
      <c r="Q25" s="146"/>
      <c r="R25" s="146"/>
      <c r="S25" s="146"/>
      <c r="T25" s="146"/>
      <c r="U25" s="146"/>
      <c r="V25" s="146"/>
      <c r="W25" s="146"/>
      <c r="X25" s="146"/>
      <c r="Y25" s="146"/>
      <c r="Z25" s="146"/>
    </row>
    <row r="26" spans="1:26" s="147" customFormat="1" ht="54.95" customHeight="1">
      <c r="A26" s="498" t="s">
        <v>262</v>
      </c>
      <c r="B26" s="500" t="s">
        <v>263</v>
      </c>
      <c r="C26" s="498" t="s">
        <v>264</v>
      </c>
      <c r="D26" s="505" t="s">
        <v>265</v>
      </c>
      <c r="E26" s="506"/>
      <c r="F26" s="219"/>
      <c r="G26" s="502">
        <f>IF(AND(F26=0,F27=0),0,F26/F27)</f>
        <v>0</v>
      </c>
      <c r="H26" s="504" t="str">
        <f>IF(AND(F26&lt;&gt;"", F27&lt;&gt;"", F27&gt;=F26), "Completed", "Not Completed")</f>
        <v>Not Completed</v>
      </c>
      <c r="I26" s="146"/>
      <c r="J26" s="146"/>
      <c r="K26" s="146"/>
      <c r="L26" s="146"/>
      <c r="M26" s="146"/>
      <c r="N26" s="146"/>
      <c r="O26" s="146">
        <f>IF(H26="Completed", 1, 0)</f>
        <v>0</v>
      </c>
      <c r="P26" s="146"/>
      <c r="Q26" s="146"/>
      <c r="R26" s="146"/>
      <c r="S26" s="146"/>
      <c r="T26" s="146"/>
      <c r="U26" s="146"/>
      <c r="V26" s="146"/>
      <c r="W26" s="146"/>
      <c r="X26" s="146"/>
      <c r="Y26" s="146"/>
      <c r="Z26" s="146"/>
    </row>
    <row r="27" spans="1:26" s="147" customFormat="1" ht="54.95" customHeight="1">
      <c r="A27" s="499"/>
      <c r="B27" s="501"/>
      <c r="C27" s="499"/>
      <c r="D27" s="507"/>
      <c r="E27" s="508"/>
      <c r="F27" s="219"/>
      <c r="G27" s="503"/>
      <c r="H27" s="504"/>
      <c r="I27" s="146"/>
      <c r="J27" s="146"/>
      <c r="K27" s="146"/>
      <c r="L27" s="146"/>
      <c r="M27" s="146"/>
      <c r="N27" s="146"/>
      <c r="O27" s="146"/>
      <c r="P27" s="146"/>
      <c r="Q27" s="146"/>
      <c r="R27" s="146"/>
      <c r="S27" s="146"/>
      <c r="T27" s="146"/>
      <c r="U27" s="146"/>
      <c r="V27" s="146"/>
      <c r="W27" s="146"/>
      <c r="X27" s="146"/>
      <c r="Y27" s="146"/>
      <c r="Z27" s="146"/>
    </row>
    <row r="28" spans="1:26" s="147" customFormat="1" ht="54.95" customHeight="1">
      <c r="A28" s="498" t="s">
        <v>266</v>
      </c>
      <c r="B28" s="500" t="s">
        <v>267</v>
      </c>
      <c r="C28" s="498" t="s">
        <v>268</v>
      </c>
      <c r="D28" s="505" t="s">
        <v>254</v>
      </c>
      <c r="E28" s="506" t="s">
        <v>269</v>
      </c>
      <c r="F28" s="219"/>
      <c r="G28" s="502">
        <f>IF(AND(F28=0,F29=0),0,F28/F29)</f>
        <v>0</v>
      </c>
      <c r="H28" s="504" t="str">
        <f>IF(AND(F28&lt;&gt;"", F29&lt;&gt;"", F29&gt;=F28), "Completed", "Not Completed")</f>
        <v>Not Completed</v>
      </c>
      <c r="I28" s="146"/>
      <c r="J28" s="146"/>
      <c r="K28" s="146"/>
      <c r="L28" s="146"/>
      <c r="M28" s="146"/>
      <c r="N28" s="146"/>
      <c r="O28" s="146">
        <f>IF(H28="Completed", 1, 0)</f>
        <v>0</v>
      </c>
      <c r="P28" s="146"/>
      <c r="Q28" s="146"/>
      <c r="R28" s="146"/>
      <c r="S28" s="146"/>
      <c r="T28" s="146"/>
      <c r="U28" s="146"/>
      <c r="V28" s="146"/>
      <c r="W28" s="146"/>
      <c r="X28" s="146"/>
      <c r="Y28" s="146"/>
      <c r="Z28" s="146"/>
    </row>
    <row r="29" spans="1:26" s="147" customFormat="1" ht="54.95" customHeight="1">
      <c r="A29" s="499"/>
      <c r="B29" s="501"/>
      <c r="C29" s="499"/>
      <c r="D29" s="507"/>
      <c r="E29" s="508"/>
      <c r="F29" s="219"/>
      <c r="G29" s="503"/>
      <c r="H29" s="504"/>
      <c r="I29" s="146"/>
      <c r="J29" s="146"/>
      <c r="K29" s="146"/>
      <c r="L29" s="146"/>
      <c r="M29" s="146"/>
      <c r="N29" s="146"/>
      <c r="O29" s="146"/>
      <c r="P29" s="146"/>
      <c r="Q29" s="146"/>
      <c r="R29" s="146"/>
      <c r="S29" s="146"/>
      <c r="T29" s="146"/>
      <c r="U29" s="146"/>
      <c r="V29" s="146"/>
      <c r="W29" s="146"/>
      <c r="X29" s="146"/>
      <c r="Y29" s="146"/>
      <c r="Z29" s="146"/>
    </row>
    <row r="30" spans="1:26" s="147" customFormat="1" ht="54.95" customHeight="1">
      <c r="A30" s="498" t="s">
        <v>270</v>
      </c>
      <c r="B30" s="500" t="s">
        <v>271</v>
      </c>
      <c r="C30" s="498" t="s">
        <v>272</v>
      </c>
      <c r="D30" s="505" t="s">
        <v>265</v>
      </c>
      <c r="E30" s="506"/>
      <c r="F30" s="219"/>
      <c r="G30" s="502">
        <f>IF(AND(F30=0,F31=0),0,F30/F31)</f>
        <v>0</v>
      </c>
      <c r="H30" s="504" t="str">
        <f>IF(AND(F30&lt;&gt;"", F31&lt;&gt;"", F31&gt;=F30), "Completed", "Not Completed")</f>
        <v>Not Completed</v>
      </c>
      <c r="I30" s="146"/>
      <c r="J30" s="146"/>
      <c r="K30" s="146"/>
      <c r="L30" s="146"/>
      <c r="M30" s="146"/>
      <c r="N30" s="146"/>
      <c r="O30" s="146">
        <f>IF(H30="Completed", 1, 0)</f>
        <v>0</v>
      </c>
      <c r="P30" s="146"/>
      <c r="Q30" s="146"/>
      <c r="R30" s="146"/>
      <c r="S30" s="146"/>
      <c r="T30" s="146"/>
      <c r="U30" s="146"/>
      <c r="V30" s="146"/>
      <c r="W30" s="146"/>
      <c r="X30" s="146"/>
      <c r="Y30" s="146"/>
      <c r="Z30" s="146"/>
    </row>
    <row r="31" spans="1:26" s="147" customFormat="1" ht="54.95" customHeight="1">
      <c r="A31" s="499"/>
      <c r="B31" s="501"/>
      <c r="C31" s="499"/>
      <c r="D31" s="507"/>
      <c r="E31" s="508"/>
      <c r="F31" s="219"/>
      <c r="G31" s="503"/>
      <c r="H31" s="504"/>
      <c r="I31" s="146"/>
      <c r="J31" s="146"/>
      <c r="K31" s="146"/>
      <c r="L31" s="146"/>
      <c r="M31" s="146"/>
      <c r="N31" s="146"/>
      <c r="O31" s="146"/>
      <c r="P31" s="146"/>
      <c r="Q31" s="146"/>
      <c r="R31" s="146"/>
      <c r="S31" s="146"/>
      <c r="T31" s="146"/>
      <c r="U31" s="146"/>
      <c r="V31" s="146"/>
      <c r="W31" s="146"/>
      <c r="X31" s="146"/>
      <c r="Y31" s="146"/>
      <c r="Z31" s="146"/>
    </row>
    <row r="32" spans="1:26" s="149" customFormat="1" ht="54.95" customHeight="1">
      <c r="A32" s="498" t="s">
        <v>273</v>
      </c>
      <c r="B32" s="500" t="s">
        <v>274</v>
      </c>
      <c r="C32" s="498" t="s">
        <v>275</v>
      </c>
      <c r="D32" s="505" t="s">
        <v>276</v>
      </c>
      <c r="E32" s="506"/>
      <c r="F32" s="219"/>
      <c r="G32" s="502">
        <f>IF(AND(F32=0,F33=0),0,F32/F33)</f>
        <v>0</v>
      </c>
      <c r="H32" s="504" t="str">
        <f>IF(AND(F32&lt;&gt;"", F33&lt;&gt;"", F33&gt;=F32), "Completed", "Not Completed")</f>
        <v>Not Completed</v>
      </c>
      <c r="I32" s="148"/>
      <c r="J32" s="148"/>
      <c r="K32" s="148"/>
      <c r="L32" s="148"/>
      <c r="M32" s="148"/>
      <c r="N32" s="148"/>
      <c r="O32" s="146">
        <f>IF(H32="Completed", 1, 0)</f>
        <v>0</v>
      </c>
      <c r="P32" s="148"/>
      <c r="Q32" s="148"/>
      <c r="R32" s="148"/>
      <c r="S32" s="148"/>
      <c r="T32" s="148"/>
      <c r="U32" s="148"/>
      <c r="V32" s="148"/>
      <c r="W32" s="148"/>
      <c r="X32" s="148"/>
      <c r="Y32" s="148"/>
      <c r="Z32" s="148"/>
    </row>
    <row r="33" spans="1:26" s="149" customFormat="1" ht="54.95" customHeight="1">
      <c r="A33" s="499"/>
      <c r="B33" s="501"/>
      <c r="C33" s="499"/>
      <c r="D33" s="507"/>
      <c r="E33" s="508"/>
      <c r="F33" s="219"/>
      <c r="G33" s="503"/>
      <c r="H33" s="504"/>
      <c r="I33" s="148"/>
      <c r="J33" s="148"/>
      <c r="K33" s="148"/>
      <c r="L33" s="148"/>
      <c r="M33" s="148"/>
      <c r="N33" s="148"/>
      <c r="O33" s="146"/>
      <c r="P33" s="148"/>
      <c r="Q33" s="148"/>
      <c r="R33" s="148"/>
      <c r="S33" s="148"/>
      <c r="T33" s="148"/>
      <c r="U33" s="148"/>
      <c r="V33" s="148"/>
      <c r="W33" s="148"/>
      <c r="X33" s="148"/>
      <c r="Y33" s="148"/>
      <c r="Z33" s="148"/>
    </row>
    <row r="34" spans="1:26" s="149" customFormat="1" ht="54.95" customHeight="1">
      <c r="A34" s="498" t="s">
        <v>277</v>
      </c>
      <c r="B34" s="500" t="s">
        <v>278</v>
      </c>
      <c r="C34" s="498" t="s">
        <v>279</v>
      </c>
      <c r="D34" s="505" t="s">
        <v>254</v>
      </c>
      <c r="E34" s="506" t="s">
        <v>269</v>
      </c>
      <c r="F34" s="219"/>
      <c r="G34" s="502">
        <f>IF(AND(F34=0,F35=0),0,F34/F35)</f>
        <v>0</v>
      </c>
      <c r="H34" s="504" t="str">
        <f>IF(AND(F34&lt;&gt;"", F35&lt;&gt;"", F35&gt;=F34), "Completed", "Not Completed")</f>
        <v>Not Completed</v>
      </c>
      <c r="I34" s="148"/>
      <c r="J34" s="148"/>
      <c r="K34" s="148"/>
      <c r="L34" s="148"/>
      <c r="M34" s="148"/>
      <c r="N34" s="148"/>
      <c r="O34" s="146">
        <f>IF(H34="Completed", 1, 0)</f>
        <v>0</v>
      </c>
      <c r="P34" s="148"/>
      <c r="Q34" s="148"/>
      <c r="R34" s="148"/>
      <c r="S34" s="148"/>
      <c r="T34" s="148"/>
      <c r="U34" s="148"/>
      <c r="V34" s="148"/>
      <c r="W34" s="148"/>
      <c r="X34" s="148"/>
      <c r="Y34" s="148"/>
      <c r="Z34" s="148"/>
    </row>
    <row r="35" spans="1:26" s="149" customFormat="1" ht="54.95" customHeight="1">
      <c r="A35" s="499"/>
      <c r="B35" s="501"/>
      <c r="C35" s="499"/>
      <c r="D35" s="507"/>
      <c r="E35" s="508"/>
      <c r="F35" s="219"/>
      <c r="G35" s="503"/>
      <c r="H35" s="504"/>
      <c r="I35" s="148"/>
      <c r="J35" s="148"/>
      <c r="K35" s="148"/>
      <c r="L35" s="148"/>
      <c r="M35" s="148"/>
      <c r="N35" s="148"/>
      <c r="O35" s="146"/>
      <c r="P35" s="148"/>
      <c r="Q35" s="148"/>
      <c r="R35" s="148"/>
      <c r="S35" s="148"/>
      <c r="T35" s="148"/>
      <c r="U35" s="148"/>
      <c r="V35" s="148"/>
      <c r="W35" s="148"/>
      <c r="X35" s="148"/>
      <c r="Y35" s="148"/>
      <c r="Z35" s="148"/>
    </row>
    <row r="36" spans="1:26" s="152" customFormat="1" ht="54.95" customHeight="1">
      <c r="A36" s="498" t="s">
        <v>280</v>
      </c>
      <c r="B36" s="500" t="s">
        <v>281</v>
      </c>
      <c r="C36" s="498" t="s">
        <v>282</v>
      </c>
      <c r="D36" s="505" t="s">
        <v>254</v>
      </c>
      <c r="E36" s="506" t="s">
        <v>269</v>
      </c>
      <c r="F36" s="219"/>
      <c r="G36" s="502">
        <f>IF(AND(F36=0,F37=0),0,F36/F37)</f>
        <v>0</v>
      </c>
      <c r="H36" s="504" t="str">
        <f>IF(AND(F36&lt;&gt;"", F37&lt;&gt;"", F37&gt;=F36), "Completed", "Not Completed")</f>
        <v>Not Completed</v>
      </c>
      <c r="I36" s="151"/>
      <c r="J36" s="151"/>
      <c r="K36" s="151"/>
      <c r="L36" s="151"/>
      <c r="M36" s="151"/>
      <c r="N36" s="151"/>
      <c r="O36" s="146">
        <f>IF(H36="Completed", 1, 0)</f>
        <v>0</v>
      </c>
      <c r="P36" s="151"/>
      <c r="Q36" s="151"/>
      <c r="R36" s="151"/>
      <c r="S36" s="151"/>
      <c r="T36" s="151"/>
      <c r="U36" s="151"/>
      <c r="V36" s="151"/>
      <c r="W36" s="151"/>
      <c r="X36" s="151"/>
      <c r="Y36" s="151"/>
      <c r="Z36" s="151"/>
    </row>
    <row r="37" spans="1:26" s="152" customFormat="1" ht="54.95" customHeight="1">
      <c r="A37" s="499"/>
      <c r="B37" s="501"/>
      <c r="C37" s="499"/>
      <c r="D37" s="507"/>
      <c r="E37" s="508"/>
      <c r="F37" s="219"/>
      <c r="G37" s="503"/>
      <c r="H37" s="504"/>
      <c r="I37" s="151"/>
      <c r="J37" s="151"/>
      <c r="K37" s="151"/>
      <c r="L37" s="151"/>
      <c r="M37" s="151"/>
      <c r="N37" s="151"/>
      <c r="O37" s="146"/>
      <c r="P37" s="151"/>
      <c r="Q37" s="151"/>
      <c r="R37" s="151"/>
      <c r="S37" s="151"/>
      <c r="T37" s="151"/>
      <c r="U37" s="151"/>
      <c r="V37" s="151"/>
      <c r="W37" s="151"/>
      <c r="X37" s="151"/>
      <c r="Y37" s="151"/>
      <c r="Z37" s="151"/>
    </row>
    <row r="38" spans="1:26" s="152" customFormat="1" ht="54.95" customHeight="1">
      <c r="A38" s="498" t="s">
        <v>283</v>
      </c>
      <c r="B38" s="500" t="s">
        <v>284</v>
      </c>
      <c r="C38" s="498" t="s">
        <v>285</v>
      </c>
      <c r="D38" s="505" t="s">
        <v>286</v>
      </c>
      <c r="E38" s="506"/>
      <c r="F38" s="219"/>
      <c r="G38" s="502">
        <f>IF(AND(F38=0,F39=0),0,F38/F39)</f>
        <v>0</v>
      </c>
      <c r="H38" s="504" t="str">
        <f>IF(AND(F38&lt;&gt;"", F39&lt;&gt;"", F39&gt;=F38), "Completed", "Not Completed")</f>
        <v>Not Completed</v>
      </c>
      <c r="I38" s="151"/>
      <c r="J38" s="151"/>
      <c r="K38" s="151"/>
      <c r="L38" s="151"/>
      <c r="M38" s="151"/>
      <c r="N38" s="151"/>
      <c r="O38" s="146">
        <f>IF(H38="Completed", 1, 0)</f>
        <v>0</v>
      </c>
      <c r="P38" s="151"/>
      <c r="Q38" s="151"/>
      <c r="R38" s="151"/>
      <c r="S38" s="151"/>
      <c r="T38" s="151"/>
      <c r="U38" s="151"/>
      <c r="V38" s="151"/>
      <c r="W38" s="151"/>
      <c r="X38" s="151"/>
      <c r="Y38" s="151"/>
      <c r="Z38" s="151"/>
    </row>
    <row r="39" spans="1:26" s="152" customFormat="1" ht="54.95" customHeight="1">
      <c r="A39" s="499"/>
      <c r="B39" s="501"/>
      <c r="C39" s="499"/>
      <c r="D39" s="507"/>
      <c r="E39" s="508"/>
      <c r="F39" s="219"/>
      <c r="G39" s="503"/>
      <c r="H39" s="504"/>
      <c r="I39" s="151"/>
      <c r="J39" s="151"/>
      <c r="K39" s="151"/>
      <c r="L39" s="151"/>
      <c r="M39" s="151"/>
      <c r="N39" s="151"/>
      <c r="O39" s="146"/>
      <c r="P39" s="151"/>
      <c r="Q39" s="151"/>
      <c r="R39" s="151"/>
      <c r="S39" s="151"/>
      <c r="T39" s="151"/>
      <c r="U39" s="151"/>
      <c r="V39" s="151"/>
      <c r="W39" s="151"/>
      <c r="X39" s="151"/>
      <c r="Y39" s="151"/>
      <c r="Z39" s="151"/>
    </row>
    <row r="40" spans="1:26" s="152" customFormat="1" ht="54.95" customHeight="1">
      <c r="A40" s="498" t="s">
        <v>287</v>
      </c>
      <c r="B40" s="500" t="s">
        <v>288</v>
      </c>
      <c r="C40" s="498" t="s">
        <v>289</v>
      </c>
      <c r="D40" s="505" t="s">
        <v>254</v>
      </c>
      <c r="E40" s="506" t="s">
        <v>269</v>
      </c>
      <c r="F40" s="219"/>
      <c r="G40" s="502">
        <f>IF(AND(F40=0,F41=0),0,F40/F41)</f>
        <v>0</v>
      </c>
      <c r="H40" s="504" t="str">
        <f>IF(AND(F40&lt;&gt;"", F41&lt;&gt;"", F41&gt;=F40), "Completed", "Not Completed")</f>
        <v>Not Completed</v>
      </c>
      <c r="I40" s="151"/>
      <c r="J40" s="151"/>
      <c r="K40" s="151"/>
      <c r="L40" s="151"/>
      <c r="M40" s="151"/>
      <c r="N40" s="151"/>
      <c r="O40" s="146">
        <f>IF(H40="Completed", 1, 0)</f>
        <v>0</v>
      </c>
      <c r="P40" s="151"/>
      <c r="Q40" s="151"/>
      <c r="R40" s="151"/>
      <c r="S40" s="151"/>
      <c r="T40" s="151"/>
      <c r="U40" s="151"/>
      <c r="V40" s="151"/>
      <c r="W40" s="151"/>
      <c r="X40" s="151"/>
      <c r="Y40" s="151"/>
      <c r="Z40" s="151"/>
    </row>
    <row r="41" spans="1:26" s="152" customFormat="1" ht="54.95" customHeight="1">
      <c r="A41" s="499"/>
      <c r="B41" s="501"/>
      <c r="C41" s="499"/>
      <c r="D41" s="507"/>
      <c r="E41" s="508"/>
      <c r="F41" s="219"/>
      <c r="G41" s="503"/>
      <c r="H41" s="504"/>
      <c r="I41" s="151"/>
      <c r="J41" s="151"/>
      <c r="K41" s="151"/>
      <c r="L41" s="151"/>
      <c r="M41" s="151"/>
      <c r="N41" s="151"/>
      <c r="O41" s="146"/>
      <c r="P41" s="151"/>
      <c r="Q41" s="151"/>
      <c r="R41" s="151"/>
      <c r="S41" s="151"/>
      <c r="T41" s="151"/>
      <c r="U41" s="151"/>
      <c r="V41" s="151"/>
      <c r="W41" s="151"/>
      <c r="X41" s="151"/>
      <c r="Y41" s="151"/>
      <c r="Z41" s="151"/>
    </row>
    <row r="42" spans="1:26" s="153" customFormat="1" ht="54.95" customHeight="1">
      <c r="A42" s="498" t="s">
        <v>290</v>
      </c>
      <c r="B42" s="500" t="s">
        <v>291</v>
      </c>
      <c r="C42" s="498" t="s">
        <v>292</v>
      </c>
      <c r="D42" s="505" t="s">
        <v>254</v>
      </c>
      <c r="E42" s="506" t="s">
        <v>269</v>
      </c>
      <c r="F42" s="219"/>
      <c r="G42" s="502">
        <f>IF(AND(F42=0,F43=0),0,F42/F43)</f>
        <v>0</v>
      </c>
      <c r="H42" s="504" t="str">
        <f>IF(AND(F42&lt;&gt;"", F43&lt;&gt;"", F43&gt;=F42), "Completed", "Not Completed")</f>
        <v>Not Completed</v>
      </c>
      <c r="I42" s="150"/>
      <c r="J42" s="150"/>
      <c r="K42" s="150"/>
      <c r="L42" s="150"/>
      <c r="M42" s="150"/>
      <c r="N42" s="150"/>
      <c r="O42" s="146">
        <f>IF(H42="Completed", 1, 0)</f>
        <v>0</v>
      </c>
      <c r="P42" s="150"/>
      <c r="Q42" s="150"/>
      <c r="R42" s="150"/>
      <c r="S42" s="150"/>
      <c r="T42" s="150"/>
      <c r="U42" s="150"/>
      <c r="V42" s="150"/>
      <c r="W42" s="150"/>
      <c r="X42" s="150"/>
      <c r="Y42" s="150"/>
      <c r="Z42" s="150"/>
    </row>
    <row r="43" spans="1:26" s="153" customFormat="1" ht="54.95" customHeight="1">
      <c r="A43" s="499"/>
      <c r="B43" s="501"/>
      <c r="C43" s="499"/>
      <c r="D43" s="507"/>
      <c r="E43" s="508"/>
      <c r="F43" s="219"/>
      <c r="G43" s="503"/>
      <c r="H43" s="504"/>
      <c r="I43" s="150"/>
      <c r="J43" s="150"/>
      <c r="K43" s="150"/>
      <c r="L43" s="150"/>
      <c r="M43" s="150"/>
      <c r="N43" s="150"/>
      <c r="O43" s="146"/>
      <c r="P43" s="150"/>
      <c r="Q43" s="150"/>
      <c r="R43" s="150"/>
      <c r="S43" s="150"/>
      <c r="T43" s="150"/>
      <c r="U43" s="150"/>
      <c r="V43" s="150"/>
      <c r="W43" s="150"/>
      <c r="X43" s="150"/>
      <c r="Y43" s="150"/>
      <c r="Z43" s="150"/>
    </row>
    <row r="44" spans="1:26" s="153" customFormat="1" ht="80.099999999999994" customHeight="1">
      <c r="A44" s="498" t="s">
        <v>293</v>
      </c>
      <c r="B44" s="500" t="s">
        <v>294</v>
      </c>
      <c r="C44" s="498" t="s">
        <v>295</v>
      </c>
      <c r="D44" s="505" t="s">
        <v>296</v>
      </c>
      <c r="E44" s="506"/>
      <c r="F44" s="219"/>
      <c r="G44" s="502">
        <f>IF(AND(F44=0,F45=0),0,F44/F45)</f>
        <v>0</v>
      </c>
      <c r="H44" s="504" t="str">
        <f>IF(AND(F44&lt;&gt;"", F45&lt;&gt;"", F45&gt;=F44), "Completed", "Not Completed")</f>
        <v>Not Completed</v>
      </c>
      <c r="I44" s="150"/>
      <c r="J44" s="150"/>
      <c r="K44" s="150"/>
      <c r="L44" s="150"/>
      <c r="M44" s="150"/>
      <c r="N44" s="150"/>
      <c r="O44" s="146">
        <f>IF(H44="Completed", 1, 0)</f>
        <v>0</v>
      </c>
      <c r="P44" s="150"/>
      <c r="Q44" s="150"/>
      <c r="R44" s="150"/>
      <c r="S44" s="150"/>
      <c r="T44" s="150"/>
      <c r="U44" s="150"/>
      <c r="V44" s="150"/>
      <c r="W44" s="150"/>
      <c r="X44" s="150"/>
      <c r="Y44" s="150"/>
      <c r="Z44" s="150"/>
    </row>
    <row r="45" spans="1:26" s="153" customFormat="1" ht="80.099999999999994" customHeight="1">
      <c r="A45" s="499"/>
      <c r="B45" s="501"/>
      <c r="C45" s="499"/>
      <c r="D45" s="507"/>
      <c r="E45" s="508"/>
      <c r="F45" s="219"/>
      <c r="G45" s="503"/>
      <c r="H45" s="504"/>
      <c r="I45" s="150"/>
      <c r="J45" s="150"/>
      <c r="K45" s="150"/>
      <c r="L45" s="150"/>
      <c r="M45" s="150"/>
      <c r="N45" s="150"/>
      <c r="O45" s="146"/>
      <c r="P45" s="150"/>
      <c r="Q45" s="150"/>
      <c r="R45" s="150"/>
      <c r="S45" s="150"/>
      <c r="T45" s="150"/>
      <c r="U45" s="150"/>
      <c r="V45" s="150"/>
      <c r="W45" s="150"/>
      <c r="X45" s="150"/>
      <c r="Y45" s="150"/>
      <c r="Z45" s="150"/>
    </row>
    <row r="46" spans="1:26" s="153" customFormat="1" ht="54.95" customHeight="1">
      <c r="A46" s="498" t="s">
        <v>297</v>
      </c>
      <c r="B46" s="500" t="s">
        <v>298</v>
      </c>
      <c r="C46" s="498" t="s">
        <v>299</v>
      </c>
      <c r="D46" s="505" t="s">
        <v>265</v>
      </c>
      <c r="E46" s="506"/>
      <c r="F46" s="219"/>
      <c r="G46" s="502">
        <f>IF(AND(F46=0,F47=0),0,F46/F47)</f>
        <v>0</v>
      </c>
      <c r="H46" s="504" t="str">
        <f>IF(AND(F46&lt;&gt;"", F47&lt;&gt;"", F47&gt;=F46), "Completed", "Not Completed")</f>
        <v>Not Completed</v>
      </c>
      <c r="I46" s="150"/>
      <c r="J46" s="150"/>
      <c r="K46" s="150"/>
      <c r="L46" s="150"/>
      <c r="M46" s="150"/>
      <c r="N46" s="150"/>
      <c r="O46" s="146">
        <f>IF(H46="Completed", 1, 0)</f>
        <v>0</v>
      </c>
      <c r="P46" s="150"/>
      <c r="Q46" s="150"/>
      <c r="R46" s="150"/>
      <c r="S46" s="150"/>
      <c r="T46" s="150"/>
      <c r="U46" s="150"/>
      <c r="V46" s="150"/>
      <c r="W46" s="150"/>
      <c r="X46" s="150"/>
      <c r="Y46" s="150"/>
      <c r="Z46" s="150"/>
    </row>
    <row r="47" spans="1:26" s="153" customFormat="1" ht="54.95" customHeight="1">
      <c r="A47" s="499"/>
      <c r="B47" s="501"/>
      <c r="C47" s="499"/>
      <c r="D47" s="507"/>
      <c r="E47" s="508"/>
      <c r="F47" s="219"/>
      <c r="G47" s="503"/>
      <c r="H47" s="504"/>
      <c r="I47" s="150"/>
      <c r="J47" s="150"/>
      <c r="K47" s="150"/>
      <c r="L47" s="150"/>
      <c r="M47" s="150"/>
      <c r="N47" s="150"/>
      <c r="O47" s="146"/>
      <c r="P47" s="150"/>
      <c r="Q47" s="150"/>
      <c r="R47" s="150"/>
      <c r="S47" s="150"/>
      <c r="T47" s="150"/>
      <c r="U47" s="150"/>
      <c r="V47" s="150"/>
      <c r="W47" s="150"/>
      <c r="X47" s="150"/>
      <c r="Y47" s="150"/>
      <c r="Z47" s="150"/>
    </row>
    <row r="48" spans="1:26" s="153" customFormat="1" ht="54.95" customHeight="1">
      <c r="A48" s="498" t="s">
        <v>300</v>
      </c>
      <c r="B48" s="500" t="s">
        <v>301</v>
      </c>
      <c r="C48" s="498" t="s">
        <v>302</v>
      </c>
      <c r="D48" s="505" t="s">
        <v>254</v>
      </c>
      <c r="E48" s="506" t="s">
        <v>269</v>
      </c>
      <c r="F48" s="219"/>
      <c r="G48" s="502">
        <f>IF(AND(F48=0,F49=0),0,F48/F49)</f>
        <v>0</v>
      </c>
      <c r="H48" s="504" t="str">
        <f>IF(AND(F48&lt;&gt;"", F49&lt;&gt;"", F49&gt;=F48), "Completed", "Not Completed")</f>
        <v>Not Completed</v>
      </c>
      <c r="I48" s="150"/>
      <c r="J48" s="150"/>
      <c r="K48" s="150"/>
      <c r="L48" s="150"/>
      <c r="M48" s="150"/>
      <c r="N48" s="150"/>
      <c r="O48" s="146">
        <f>IF(H48="Completed", 1, 0)</f>
        <v>0</v>
      </c>
      <c r="P48" s="150"/>
      <c r="Q48" s="150"/>
      <c r="R48" s="150"/>
      <c r="S48" s="150"/>
      <c r="T48" s="150"/>
      <c r="U48" s="150"/>
      <c r="V48" s="150"/>
      <c r="W48" s="150"/>
      <c r="X48" s="150"/>
      <c r="Y48" s="150"/>
      <c r="Z48" s="150"/>
    </row>
    <row r="49" spans="1:27" s="153" customFormat="1" ht="54.95" customHeight="1">
      <c r="A49" s="499"/>
      <c r="B49" s="501"/>
      <c r="C49" s="499"/>
      <c r="D49" s="507"/>
      <c r="E49" s="508"/>
      <c r="F49" s="219"/>
      <c r="G49" s="503"/>
      <c r="H49" s="504"/>
      <c r="I49" s="150"/>
      <c r="J49" s="150"/>
      <c r="K49" s="150"/>
      <c r="L49" s="150"/>
      <c r="M49" s="150"/>
      <c r="N49" s="150"/>
      <c r="O49" s="146"/>
      <c r="P49" s="150"/>
      <c r="Q49" s="150"/>
      <c r="R49" s="150"/>
      <c r="S49" s="150"/>
      <c r="T49" s="150"/>
      <c r="U49" s="150"/>
      <c r="V49" s="150"/>
      <c r="W49" s="150"/>
      <c r="X49" s="150"/>
      <c r="Y49" s="150"/>
      <c r="Z49" s="150"/>
    </row>
    <row r="50" spans="1:27" ht="54.95" customHeight="1">
      <c r="A50" s="498" t="s">
        <v>303</v>
      </c>
      <c r="B50" s="500" t="s">
        <v>304</v>
      </c>
      <c r="C50" s="498" t="s">
        <v>305</v>
      </c>
      <c r="D50" s="505" t="s">
        <v>276</v>
      </c>
      <c r="E50" s="506"/>
      <c r="F50" s="219"/>
      <c r="G50" s="502">
        <f>IF(AND(F50=0,F51=0),0,F50/F51)</f>
        <v>0</v>
      </c>
      <c r="H50" s="504" t="str">
        <f>IF(AND(F50&lt;&gt;"", F51&lt;&gt;"", F51&gt;=F50), "Completed", "Not Completed")</f>
        <v>Not Completed</v>
      </c>
      <c r="I50" s="53"/>
      <c r="O50" s="146">
        <f>IF(H50="Completed", 1, 0)</f>
        <v>0</v>
      </c>
      <c r="AA50" s="88"/>
    </row>
    <row r="51" spans="1:27" ht="54.95" customHeight="1">
      <c r="A51" s="499"/>
      <c r="B51" s="501"/>
      <c r="C51" s="499"/>
      <c r="D51" s="507"/>
      <c r="E51" s="508"/>
      <c r="F51" s="219"/>
      <c r="G51" s="503"/>
      <c r="H51" s="504"/>
      <c r="I51" s="53"/>
      <c r="O51" s="146"/>
      <c r="AA51" s="88"/>
    </row>
    <row r="52" spans="1:27" ht="54.95" customHeight="1">
      <c r="A52" s="498" t="s">
        <v>306</v>
      </c>
      <c r="B52" s="500" t="s">
        <v>307</v>
      </c>
      <c r="C52" s="498" t="s">
        <v>308</v>
      </c>
      <c r="D52" s="505" t="s">
        <v>276</v>
      </c>
      <c r="E52" s="506"/>
      <c r="F52" s="219"/>
      <c r="G52" s="502">
        <f>IF(AND(F52=0,F53=0),0,F52/F53)</f>
        <v>0</v>
      </c>
      <c r="H52" s="504" t="str">
        <f>IF(AND(F52&lt;&gt;"", F53&lt;&gt;"", F53&gt;=F52), "Completed", "Not Completed")</f>
        <v>Not Completed</v>
      </c>
      <c r="I52" s="53"/>
      <c r="O52" s="146">
        <f>IF(H52="Completed", 1, 0)</f>
        <v>0</v>
      </c>
      <c r="AA52" s="88"/>
    </row>
    <row r="53" spans="1:27" ht="54.95" customHeight="1">
      <c r="A53" s="499"/>
      <c r="B53" s="501"/>
      <c r="C53" s="499"/>
      <c r="D53" s="507"/>
      <c r="E53" s="508"/>
      <c r="F53" s="219"/>
      <c r="G53" s="503"/>
      <c r="H53" s="504"/>
      <c r="I53" s="53"/>
      <c r="O53" s="146"/>
      <c r="AA53" s="88"/>
    </row>
    <row r="54" spans="1:27" ht="54.95" customHeight="1">
      <c r="A54" s="498" t="s">
        <v>309</v>
      </c>
      <c r="B54" s="500" t="s">
        <v>310</v>
      </c>
      <c r="C54" s="498" t="s">
        <v>311</v>
      </c>
      <c r="D54" s="505" t="s">
        <v>254</v>
      </c>
      <c r="E54" s="506" t="s">
        <v>269</v>
      </c>
      <c r="F54" s="219"/>
      <c r="G54" s="502">
        <f>IF(AND(F54=0,F55=0),0,F54/F55)</f>
        <v>0</v>
      </c>
      <c r="H54" s="504" t="str">
        <f>IF(AND(F54&lt;&gt;"", F55&lt;&gt;"", F55&gt;=F54), "Completed", "Not Completed")</f>
        <v>Not Completed</v>
      </c>
      <c r="I54" s="53"/>
      <c r="O54" s="146">
        <f>IF(H54="Completed", 1, 0)</f>
        <v>0</v>
      </c>
      <c r="AA54" s="88"/>
    </row>
    <row r="55" spans="1:27" ht="54.95" customHeight="1">
      <c r="A55" s="499"/>
      <c r="B55" s="501"/>
      <c r="C55" s="499"/>
      <c r="D55" s="507"/>
      <c r="E55" s="508"/>
      <c r="F55" s="219"/>
      <c r="G55" s="503"/>
      <c r="H55" s="504"/>
      <c r="I55" s="53"/>
      <c r="O55" s="146"/>
      <c r="AA55" s="88"/>
    </row>
    <row r="56" spans="1:27" ht="54.95" customHeight="1">
      <c r="A56" s="498" t="s">
        <v>312</v>
      </c>
      <c r="B56" s="500" t="s">
        <v>313</v>
      </c>
      <c r="C56" s="498" t="s">
        <v>314</v>
      </c>
      <c r="D56" s="505" t="s">
        <v>254</v>
      </c>
      <c r="E56" s="506" t="s">
        <v>269</v>
      </c>
      <c r="F56" s="219"/>
      <c r="G56" s="502">
        <f>IF(AND(F56=0,F57=0),0,F56/F57)</f>
        <v>0</v>
      </c>
      <c r="H56" s="504" t="str">
        <f>IF(AND(F56&lt;&gt;"", F57&lt;&gt;"", F57&gt;=F56), "Completed", "Not Completed")</f>
        <v>Not Completed</v>
      </c>
      <c r="I56" s="53"/>
      <c r="O56" s="146">
        <f>IF(H56="Completed", 1, 0)</f>
        <v>0</v>
      </c>
      <c r="AA56" s="88"/>
    </row>
    <row r="57" spans="1:27" ht="54.95" customHeight="1">
      <c r="A57" s="499"/>
      <c r="B57" s="501"/>
      <c r="C57" s="499"/>
      <c r="D57" s="507"/>
      <c r="E57" s="508"/>
      <c r="F57" s="219"/>
      <c r="G57" s="503"/>
      <c r="H57" s="504"/>
      <c r="I57" s="53"/>
      <c r="O57" s="146"/>
      <c r="AA57" s="88"/>
    </row>
    <row r="58" spans="1:27" ht="54.95" customHeight="1">
      <c r="A58" s="498" t="s">
        <v>315</v>
      </c>
      <c r="B58" s="500" t="s">
        <v>316</v>
      </c>
      <c r="C58" s="498" t="s">
        <v>317</v>
      </c>
      <c r="D58" s="505" t="s">
        <v>254</v>
      </c>
      <c r="E58" s="506" t="s">
        <v>269</v>
      </c>
      <c r="F58" s="219"/>
      <c r="G58" s="502">
        <f>IF(AND(F58=0,F59=0),0,F58/F59)</f>
        <v>0</v>
      </c>
      <c r="H58" s="504" t="str">
        <f>IF(AND(F58&lt;&gt;"", F59&lt;&gt;"", F59&gt;=F58), "Completed", "Not Completed")</f>
        <v>Not Completed</v>
      </c>
      <c r="I58" s="53"/>
      <c r="O58" s="146">
        <f>IF(H58="Completed", 1, 0)</f>
        <v>0</v>
      </c>
      <c r="AA58" s="88"/>
    </row>
    <row r="59" spans="1:27" ht="54.95" customHeight="1">
      <c r="A59" s="499"/>
      <c r="B59" s="501"/>
      <c r="C59" s="499"/>
      <c r="D59" s="507"/>
      <c r="E59" s="508"/>
      <c r="F59" s="219"/>
      <c r="G59" s="503"/>
      <c r="H59" s="504"/>
      <c r="I59" s="53"/>
      <c r="O59" s="146"/>
      <c r="AA59" s="88"/>
    </row>
    <row r="60" spans="1:27" ht="54.95" customHeight="1">
      <c r="A60" s="498" t="s">
        <v>318</v>
      </c>
      <c r="B60" s="500" t="s">
        <v>319</v>
      </c>
      <c r="C60" s="498" t="s">
        <v>320</v>
      </c>
      <c r="D60" s="505" t="s">
        <v>276</v>
      </c>
      <c r="E60" s="506"/>
      <c r="F60" s="219"/>
      <c r="G60" s="502">
        <f>IF(AND(F60=0,F61=0),0,F60/F61)</f>
        <v>0</v>
      </c>
      <c r="H60" s="504" t="str">
        <f>IF(AND(F60&lt;&gt;"", F61&lt;&gt;"", F61&gt;=F60), "Completed", "Not Completed")</f>
        <v>Not Completed</v>
      </c>
      <c r="I60" s="53"/>
      <c r="O60" s="146">
        <f>IF(H60="Completed", 1, 0)</f>
        <v>0</v>
      </c>
      <c r="AA60" s="88"/>
    </row>
    <row r="61" spans="1:27" ht="54.95" customHeight="1">
      <c r="A61" s="499"/>
      <c r="B61" s="501"/>
      <c r="C61" s="499"/>
      <c r="D61" s="507"/>
      <c r="E61" s="508"/>
      <c r="F61" s="219"/>
      <c r="G61" s="503"/>
      <c r="H61" s="504"/>
      <c r="I61" s="53"/>
      <c r="O61" s="146"/>
      <c r="AA61" s="88"/>
    </row>
    <row r="62" spans="1:27" ht="54.95" customHeight="1">
      <c r="A62" s="498" t="s">
        <v>321</v>
      </c>
      <c r="B62" s="500" t="s">
        <v>322</v>
      </c>
      <c r="C62" s="498" t="s">
        <v>323</v>
      </c>
      <c r="D62" s="505" t="s">
        <v>254</v>
      </c>
      <c r="E62" s="506" t="s">
        <v>269</v>
      </c>
      <c r="F62" s="219"/>
      <c r="G62" s="502">
        <f>IF(AND(F62=0,F63=0),0,F62/F63)</f>
        <v>0</v>
      </c>
      <c r="H62" s="504" t="str">
        <f>IF(AND(F62&lt;&gt;"", F63&lt;&gt;"", F63&gt;=F62), "Completed", "Not Completed")</f>
        <v>Not Completed</v>
      </c>
      <c r="I62" s="53"/>
      <c r="O62" s="146">
        <f>IF(H62="Completed", 1, 0)</f>
        <v>0</v>
      </c>
      <c r="AA62" s="88"/>
    </row>
    <row r="63" spans="1:27" ht="54.95" customHeight="1">
      <c r="A63" s="499"/>
      <c r="B63" s="501"/>
      <c r="C63" s="499"/>
      <c r="D63" s="507"/>
      <c r="E63" s="508"/>
      <c r="F63" s="219"/>
      <c r="G63" s="503"/>
      <c r="H63" s="504"/>
      <c r="I63" s="53"/>
      <c r="O63" s="146"/>
      <c r="AA63" s="88"/>
    </row>
    <row r="64" spans="1:27" ht="54.95" customHeight="1">
      <c r="A64" s="498" t="s">
        <v>324</v>
      </c>
      <c r="B64" s="500" t="s">
        <v>325</v>
      </c>
      <c r="C64" s="498" t="s">
        <v>326</v>
      </c>
      <c r="D64" s="505" t="s">
        <v>254</v>
      </c>
      <c r="E64" s="506" t="s">
        <v>269</v>
      </c>
      <c r="F64" s="219"/>
      <c r="G64" s="502">
        <f>IF(AND(F64=0,F65=0),0,F64/F65)</f>
        <v>0</v>
      </c>
      <c r="H64" s="504" t="str">
        <f>IF(AND(F64&lt;&gt;"", F65&lt;&gt;"", F65&gt;=F64), "Completed", "Not Completed")</f>
        <v>Not Completed</v>
      </c>
      <c r="I64" s="53"/>
      <c r="O64" s="146">
        <f>IF(H64="Completed", 1, 0)</f>
        <v>0</v>
      </c>
      <c r="AA64" s="88"/>
    </row>
    <row r="65" spans="1:27" ht="54.95" customHeight="1">
      <c r="A65" s="499"/>
      <c r="B65" s="501"/>
      <c r="C65" s="499"/>
      <c r="D65" s="507"/>
      <c r="E65" s="508"/>
      <c r="F65" s="219"/>
      <c r="G65" s="503"/>
      <c r="H65" s="504"/>
      <c r="I65" s="53"/>
      <c r="O65" s="146"/>
      <c r="AA65" s="88"/>
    </row>
    <row r="66" spans="1:27" ht="54.95" customHeight="1">
      <c r="A66" s="498" t="s">
        <v>327</v>
      </c>
      <c r="B66" s="500" t="s">
        <v>328</v>
      </c>
      <c r="C66" s="498" t="s">
        <v>329</v>
      </c>
      <c r="D66" s="505" t="s">
        <v>330</v>
      </c>
      <c r="E66" s="506"/>
      <c r="F66" s="219"/>
      <c r="G66" s="502">
        <f>IF(AND(F66=0,F67=0),0,F66/F67)</f>
        <v>0</v>
      </c>
      <c r="H66" s="504" t="str">
        <f>IF(AND(F66&lt;&gt;"", F67&lt;&gt;"", F67&gt;=F66), "Completed", "Not Completed")</f>
        <v>Not Completed</v>
      </c>
      <c r="I66" s="53"/>
      <c r="O66" s="146">
        <f>IF(H66="Completed", 1, 0)</f>
        <v>0</v>
      </c>
      <c r="AA66" s="88"/>
    </row>
    <row r="67" spans="1:27" ht="54.95" customHeight="1">
      <c r="A67" s="499"/>
      <c r="B67" s="501"/>
      <c r="C67" s="499"/>
      <c r="D67" s="507"/>
      <c r="E67" s="508"/>
      <c r="F67" s="219"/>
      <c r="G67" s="503"/>
      <c r="H67" s="504"/>
      <c r="I67" s="53"/>
      <c r="O67" s="146"/>
      <c r="AA67" s="88"/>
    </row>
    <row r="68" spans="1:27" ht="54.95" customHeight="1">
      <c r="A68" s="498" t="s">
        <v>331</v>
      </c>
      <c r="B68" s="500" t="s">
        <v>332</v>
      </c>
      <c r="C68" s="498" t="s">
        <v>333</v>
      </c>
      <c r="D68" s="505" t="s">
        <v>276</v>
      </c>
      <c r="E68" s="506"/>
      <c r="F68" s="219"/>
      <c r="G68" s="502">
        <f>IF(AND(F68=0,F69=0),0,F68/F69)</f>
        <v>0</v>
      </c>
      <c r="H68" s="504" t="str">
        <f>IF(AND(F68&lt;&gt;"", F69&lt;&gt;"", F69&gt;=F68), "Completed", "Not Completed")</f>
        <v>Not Completed</v>
      </c>
      <c r="I68" s="53"/>
      <c r="O68" s="146">
        <f>IF(H68="Completed", 1, 0)</f>
        <v>0</v>
      </c>
      <c r="AA68" s="88"/>
    </row>
    <row r="69" spans="1:27" ht="54.95" customHeight="1">
      <c r="A69" s="499"/>
      <c r="B69" s="501"/>
      <c r="C69" s="499"/>
      <c r="D69" s="507"/>
      <c r="E69" s="508"/>
      <c r="F69" s="219"/>
      <c r="G69" s="503"/>
      <c r="H69" s="504"/>
      <c r="I69" s="53"/>
      <c r="O69" s="146"/>
      <c r="AA69" s="88"/>
    </row>
    <row r="70" spans="1:27" ht="80.099999999999994" customHeight="1">
      <c r="A70" s="498" t="s">
        <v>334</v>
      </c>
      <c r="B70" s="500" t="s">
        <v>335</v>
      </c>
      <c r="C70" s="498" t="s">
        <v>336</v>
      </c>
      <c r="D70" s="505" t="s">
        <v>296</v>
      </c>
      <c r="E70" s="506"/>
      <c r="F70" s="219"/>
      <c r="G70" s="502">
        <f>IF(AND(F70=0,F71=0),0,F70/F71)</f>
        <v>0</v>
      </c>
      <c r="H70" s="504" t="str">
        <f>IF(AND(F70&lt;&gt;"", F71&lt;&gt;"", F71&gt;=F70), "Completed", "Not Completed")</f>
        <v>Not Completed</v>
      </c>
      <c r="I70" s="53"/>
      <c r="O70" s="146">
        <f>IF(H70="Completed", 1, 0)</f>
        <v>0</v>
      </c>
      <c r="AA70" s="88"/>
    </row>
    <row r="71" spans="1:27" ht="80.099999999999994" customHeight="1">
      <c r="A71" s="499"/>
      <c r="B71" s="501"/>
      <c r="C71" s="499"/>
      <c r="D71" s="507"/>
      <c r="E71" s="508"/>
      <c r="F71" s="219"/>
      <c r="G71" s="503"/>
      <c r="H71" s="504"/>
      <c r="I71" s="53"/>
      <c r="O71" s="146"/>
      <c r="AA71" s="88"/>
    </row>
    <row r="72" spans="1:27" ht="54.95" customHeight="1">
      <c r="A72" s="498" t="s">
        <v>337</v>
      </c>
      <c r="B72" s="500" t="s">
        <v>338</v>
      </c>
      <c r="C72" s="498" t="s">
        <v>339</v>
      </c>
      <c r="D72" s="505" t="s">
        <v>276</v>
      </c>
      <c r="E72" s="506"/>
      <c r="F72" s="219"/>
      <c r="G72" s="502">
        <f>IF(AND(F72=0,F73=0),0,F72/F73)</f>
        <v>0</v>
      </c>
      <c r="H72" s="504" t="str">
        <f>IF(AND(F72&lt;&gt;"", F73&lt;&gt;"", F73&gt;=F72), "Completed", "Not Completed")</f>
        <v>Not Completed</v>
      </c>
      <c r="I72" s="53"/>
      <c r="O72" s="146">
        <f>IF(H72="Completed", 1, 0)</f>
        <v>0</v>
      </c>
      <c r="AA72" s="88"/>
    </row>
    <row r="73" spans="1:27" ht="54.95" customHeight="1">
      <c r="A73" s="499"/>
      <c r="B73" s="501"/>
      <c r="C73" s="499"/>
      <c r="D73" s="507"/>
      <c r="E73" s="508"/>
      <c r="F73" s="219"/>
      <c r="G73" s="503"/>
      <c r="H73" s="504"/>
      <c r="I73" s="53"/>
      <c r="O73" s="146"/>
      <c r="AA73" s="88"/>
    </row>
    <row r="74" spans="1:27" ht="54.95" customHeight="1">
      <c r="A74" s="498" t="s">
        <v>340</v>
      </c>
      <c r="B74" s="500" t="s">
        <v>341</v>
      </c>
      <c r="C74" s="498" t="s">
        <v>342</v>
      </c>
      <c r="D74" s="505" t="s">
        <v>276</v>
      </c>
      <c r="E74" s="506"/>
      <c r="F74" s="219"/>
      <c r="G74" s="502">
        <f>IF(AND(F74=0,F75=0),0,F74/F75)</f>
        <v>0</v>
      </c>
      <c r="H74" s="504" t="str">
        <f>IF(AND(F74&lt;&gt;"", F75&lt;&gt;"", F75&gt;=F74), "Completed", "Not Completed")</f>
        <v>Not Completed</v>
      </c>
      <c r="I74" s="53"/>
      <c r="O74" s="146">
        <f>IF(H74="Completed", 1, 0)</f>
        <v>0</v>
      </c>
      <c r="AA74" s="88"/>
    </row>
    <row r="75" spans="1:27" ht="54.95" customHeight="1">
      <c r="A75" s="499"/>
      <c r="B75" s="501"/>
      <c r="C75" s="499"/>
      <c r="D75" s="507"/>
      <c r="E75" s="508"/>
      <c r="F75" s="219"/>
      <c r="G75" s="503"/>
      <c r="H75" s="504"/>
      <c r="I75" s="53"/>
      <c r="O75" s="146"/>
      <c r="AA75" s="88"/>
    </row>
    <row r="76" spans="1:27" ht="54.95" customHeight="1">
      <c r="A76" s="498" t="s">
        <v>343</v>
      </c>
      <c r="B76" s="500" t="s">
        <v>344</v>
      </c>
      <c r="C76" s="498" t="s">
        <v>345</v>
      </c>
      <c r="D76" s="505" t="s">
        <v>286</v>
      </c>
      <c r="E76" s="506"/>
      <c r="F76" s="219"/>
      <c r="G76" s="502">
        <f>IF(AND(F76=0,F77=0),0,F76/F77)</f>
        <v>0</v>
      </c>
      <c r="H76" s="504" t="str">
        <f>IF(AND(F76&lt;&gt;"", F77&lt;&gt;"", F77&gt;=F76), "Completed", "Not Completed")</f>
        <v>Not Completed</v>
      </c>
      <c r="I76" s="53"/>
      <c r="O76" s="146">
        <f>IF(H76="Completed", 1, 0)</f>
        <v>0</v>
      </c>
      <c r="AA76" s="88"/>
    </row>
    <row r="77" spans="1:27" ht="54.95" customHeight="1">
      <c r="A77" s="499"/>
      <c r="B77" s="501"/>
      <c r="C77" s="499"/>
      <c r="D77" s="507"/>
      <c r="E77" s="508"/>
      <c r="F77" s="219"/>
      <c r="G77" s="503"/>
      <c r="H77" s="504"/>
      <c r="I77" s="53"/>
      <c r="O77" s="146"/>
      <c r="AA77" s="88"/>
    </row>
    <row r="78" spans="1:27" ht="54.95" customHeight="1">
      <c r="A78" s="498" t="s">
        <v>346</v>
      </c>
      <c r="B78" s="500" t="s">
        <v>347</v>
      </c>
      <c r="C78" s="498" t="s">
        <v>348</v>
      </c>
      <c r="D78" s="505" t="s">
        <v>254</v>
      </c>
      <c r="E78" s="506" t="s">
        <v>269</v>
      </c>
      <c r="F78" s="219"/>
      <c r="G78" s="502">
        <f>IF(AND(F78=0,F79=0),0,F78/F79)</f>
        <v>0</v>
      </c>
      <c r="H78" s="504" t="str">
        <f>IF(AND(F78&lt;&gt;"", F79&lt;&gt;"", F79&gt;=F78), "Completed", "Not Completed")</f>
        <v>Not Completed</v>
      </c>
      <c r="I78" s="53"/>
      <c r="O78" s="146">
        <f>IF(H78="Completed", 1, 0)</f>
        <v>0</v>
      </c>
      <c r="AA78" s="88"/>
    </row>
    <row r="79" spans="1:27" ht="54.95" customHeight="1">
      <c r="A79" s="499"/>
      <c r="B79" s="501"/>
      <c r="C79" s="499"/>
      <c r="D79" s="507"/>
      <c r="E79" s="508"/>
      <c r="F79" s="219"/>
      <c r="G79" s="503"/>
      <c r="H79" s="504"/>
      <c r="I79" s="53"/>
      <c r="O79" s="146"/>
      <c r="AA79" s="88"/>
    </row>
    <row r="80" spans="1:27" ht="54.95" customHeight="1">
      <c r="A80" s="498" t="s">
        <v>349</v>
      </c>
      <c r="B80" s="500" t="s">
        <v>350</v>
      </c>
      <c r="C80" s="498" t="s">
        <v>351</v>
      </c>
      <c r="D80" s="505" t="s">
        <v>352</v>
      </c>
      <c r="E80" s="506"/>
      <c r="F80" s="219"/>
      <c r="G80" s="502">
        <f>IF(AND(F80=0,F81=0),0,F80/F81)</f>
        <v>0</v>
      </c>
      <c r="H80" s="504" t="str">
        <f>IF(AND(F80&lt;&gt;"", F81&lt;&gt;"", F81&gt;=F80), "Completed", "Not Completed")</f>
        <v>Not Completed</v>
      </c>
      <c r="I80" s="53"/>
      <c r="O80" s="146">
        <f>IF(H80="Completed", 1, 0)</f>
        <v>0</v>
      </c>
      <c r="AA80" s="88"/>
    </row>
    <row r="81" spans="1:27" ht="54.95" customHeight="1">
      <c r="A81" s="499"/>
      <c r="B81" s="501"/>
      <c r="C81" s="499"/>
      <c r="D81" s="507"/>
      <c r="E81" s="508"/>
      <c r="F81" s="219"/>
      <c r="G81" s="503"/>
      <c r="H81" s="504"/>
      <c r="I81" s="53"/>
      <c r="O81" s="146"/>
      <c r="AA81" s="88"/>
    </row>
    <row r="82" spans="1:27" ht="54.95" customHeight="1">
      <c r="A82" s="498" t="s">
        <v>353</v>
      </c>
      <c r="B82" s="500" t="s">
        <v>354</v>
      </c>
      <c r="C82" s="498" t="s">
        <v>355</v>
      </c>
      <c r="D82" s="505" t="s">
        <v>276</v>
      </c>
      <c r="E82" s="506"/>
      <c r="F82" s="219"/>
      <c r="G82" s="502">
        <f>IF(AND(F82=0,F83=0),0,F82/F83)</f>
        <v>0</v>
      </c>
      <c r="H82" s="504" t="str">
        <f>IF(AND(F82&lt;&gt;"", F83&lt;&gt;"", F83&gt;=F82), "Completed", "Not Completed")</f>
        <v>Not Completed</v>
      </c>
      <c r="I82" s="53"/>
      <c r="O82" s="146">
        <f>IF(H82="Completed", 1, 0)</f>
        <v>0</v>
      </c>
      <c r="AA82" s="88"/>
    </row>
    <row r="83" spans="1:27" ht="54.95" customHeight="1">
      <c r="A83" s="499"/>
      <c r="B83" s="501"/>
      <c r="C83" s="499"/>
      <c r="D83" s="507"/>
      <c r="E83" s="508"/>
      <c r="F83" s="219"/>
      <c r="G83" s="503"/>
      <c r="H83" s="504"/>
      <c r="I83" s="53"/>
      <c r="O83" s="146"/>
      <c r="AA83" s="88"/>
    </row>
    <row r="84" spans="1:27" ht="54.95" customHeight="1">
      <c r="A84" s="498" t="s">
        <v>356</v>
      </c>
      <c r="B84" s="500" t="s">
        <v>357</v>
      </c>
      <c r="C84" s="498" t="s">
        <v>358</v>
      </c>
      <c r="D84" s="505" t="s">
        <v>254</v>
      </c>
      <c r="E84" s="506" t="s">
        <v>269</v>
      </c>
      <c r="F84" s="219"/>
      <c r="G84" s="502">
        <f>IF(AND(F84=0,F85=0),0,F84/F85)</f>
        <v>0</v>
      </c>
      <c r="H84" s="504" t="str">
        <f>IF(AND(F84&lt;&gt;"", F85&lt;&gt;"", F85&gt;=F84), "Completed", "Not Completed")</f>
        <v>Not Completed</v>
      </c>
      <c r="I84" s="53"/>
      <c r="O84" s="146">
        <f>IF(H84="Completed", 1, 0)</f>
        <v>0</v>
      </c>
      <c r="AA84" s="88"/>
    </row>
    <row r="85" spans="1:27" ht="54.95" customHeight="1">
      <c r="A85" s="499"/>
      <c r="B85" s="501"/>
      <c r="C85" s="499"/>
      <c r="D85" s="507"/>
      <c r="E85" s="508"/>
      <c r="F85" s="219"/>
      <c r="G85" s="503"/>
      <c r="H85" s="504"/>
      <c r="I85" s="53"/>
      <c r="O85" s="146"/>
      <c r="AA85" s="88"/>
    </row>
    <row r="86" spans="1:27" ht="54.95" customHeight="1">
      <c r="A86" s="498" t="s">
        <v>359</v>
      </c>
      <c r="B86" s="500" t="s">
        <v>360</v>
      </c>
      <c r="C86" s="498" t="s">
        <v>361</v>
      </c>
      <c r="D86" s="505" t="s">
        <v>276</v>
      </c>
      <c r="E86" s="506"/>
      <c r="F86" s="219"/>
      <c r="G86" s="502">
        <f>IF(AND(F86=0,F87=0),0,F86/F87)</f>
        <v>0</v>
      </c>
      <c r="H86" s="504" t="str">
        <f>IF(AND(F86&lt;&gt;"", F87&lt;&gt;"", F87&gt;=F86), "Completed", "Not Completed")</f>
        <v>Not Completed</v>
      </c>
      <c r="I86" s="53"/>
      <c r="O86" s="146">
        <f>IF(H86="Completed", 1, 0)</f>
        <v>0</v>
      </c>
      <c r="AA86" s="88"/>
    </row>
    <row r="87" spans="1:27" ht="54.95" customHeight="1">
      <c r="A87" s="499"/>
      <c r="B87" s="501"/>
      <c r="C87" s="499"/>
      <c r="D87" s="507"/>
      <c r="E87" s="508"/>
      <c r="F87" s="219"/>
      <c r="G87" s="503"/>
      <c r="H87" s="504"/>
      <c r="I87" s="53"/>
      <c r="O87" s="146"/>
      <c r="AA87" s="88"/>
    </row>
    <row r="88" spans="1:27" ht="54.95" customHeight="1">
      <c r="A88" s="498" t="s">
        <v>362</v>
      </c>
      <c r="B88" s="500" t="s">
        <v>363</v>
      </c>
      <c r="C88" s="498" t="s">
        <v>364</v>
      </c>
      <c r="D88" s="505" t="s">
        <v>330</v>
      </c>
      <c r="E88" s="506"/>
      <c r="F88" s="219"/>
      <c r="G88" s="502">
        <f>IF(AND(F88=0,F89=0),0,F88/F89)</f>
        <v>0</v>
      </c>
      <c r="H88" s="504" t="str">
        <f>IF(AND(F88&lt;&gt;"", F89&lt;&gt;"", F89&gt;=F88), "Completed", "Not Completed")</f>
        <v>Not Completed</v>
      </c>
      <c r="I88" s="53"/>
      <c r="O88" s="146">
        <f>IF(H88="Completed", 1, 0)</f>
        <v>0</v>
      </c>
      <c r="AA88" s="88"/>
    </row>
    <row r="89" spans="1:27" ht="54.95" customHeight="1">
      <c r="A89" s="499"/>
      <c r="B89" s="501"/>
      <c r="C89" s="499"/>
      <c r="D89" s="507"/>
      <c r="E89" s="508"/>
      <c r="F89" s="219"/>
      <c r="G89" s="503"/>
      <c r="H89" s="504"/>
      <c r="I89" s="53"/>
      <c r="O89" s="146"/>
      <c r="AA89" s="88"/>
    </row>
    <row r="90" spans="1:27" ht="80.099999999999994" customHeight="1">
      <c r="A90" s="498" t="s">
        <v>365</v>
      </c>
      <c r="B90" s="500" t="s">
        <v>366</v>
      </c>
      <c r="C90" s="498" t="s">
        <v>367</v>
      </c>
      <c r="D90" s="505" t="s">
        <v>254</v>
      </c>
      <c r="E90" s="506" t="s">
        <v>269</v>
      </c>
      <c r="F90" s="219"/>
      <c r="G90" s="502">
        <f>IF(AND(F90=0,F91=0),0,F90/F91)</f>
        <v>0</v>
      </c>
      <c r="H90" s="504" t="str">
        <f>IF(AND(F90&lt;&gt;"", F91&lt;&gt;"", F91&gt;=F90), "Completed", "Not Completed")</f>
        <v>Not Completed</v>
      </c>
      <c r="I90" s="53"/>
      <c r="O90" s="146">
        <f>IF(H90="Completed", 1, 0)</f>
        <v>0</v>
      </c>
      <c r="AA90" s="88"/>
    </row>
    <row r="91" spans="1:27" ht="80.099999999999994" customHeight="1">
      <c r="A91" s="499"/>
      <c r="B91" s="501"/>
      <c r="C91" s="499"/>
      <c r="D91" s="507"/>
      <c r="E91" s="508"/>
      <c r="F91" s="219"/>
      <c r="G91" s="503"/>
      <c r="H91" s="504"/>
      <c r="I91" s="53"/>
      <c r="O91" s="146"/>
      <c r="AA91" s="88"/>
    </row>
    <row r="92" spans="1:27" ht="54.95" customHeight="1">
      <c r="A92" s="498" t="s">
        <v>368</v>
      </c>
      <c r="B92" s="500" t="s">
        <v>369</v>
      </c>
      <c r="C92" s="498" t="s">
        <v>370</v>
      </c>
      <c r="D92" s="505" t="s">
        <v>254</v>
      </c>
      <c r="E92" s="506" t="s">
        <v>269</v>
      </c>
      <c r="F92" s="219"/>
      <c r="G92" s="502">
        <f>IF(AND(F92=0,F93=0),0,F92/F93)</f>
        <v>0</v>
      </c>
      <c r="H92" s="504" t="str">
        <f>IF(AND(F92&lt;&gt;"", F93&lt;&gt;"", F93&gt;=F92), "Completed", "Not Completed")</f>
        <v>Not Completed</v>
      </c>
      <c r="I92" s="53"/>
      <c r="O92" s="146">
        <f>IF(H92="Completed", 1, 0)</f>
        <v>0</v>
      </c>
      <c r="AA92" s="88"/>
    </row>
    <row r="93" spans="1:27" ht="54.95" customHeight="1">
      <c r="A93" s="499"/>
      <c r="B93" s="501"/>
      <c r="C93" s="499"/>
      <c r="D93" s="507"/>
      <c r="E93" s="508"/>
      <c r="F93" s="219"/>
      <c r="G93" s="503"/>
      <c r="H93" s="504"/>
      <c r="I93" s="53"/>
      <c r="O93" s="146"/>
      <c r="AA93" s="88"/>
    </row>
    <row r="94" spans="1:27" ht="54.95" customHeight="1">
      <c r="A94" s="498" t="s">
        <v>371</v>
      </c>
      <c r="B94" s="500" t="s">
        <v>372</v>
      </c>
      <c r="C94" s="498" t="s">
        <v>373</v>
      </c>
      <c r="D94" s="505" t="s">
        <v>276</v>
      </c>
      <c r="E94" s="506"/>
      <c r="F94" s="219"/>
      <c r="G94" s="502">
        <f>IF(AND(F94=0,F95=0),0,F94/F95)</f>
        <v>0</v>
      </c>
      <c r="H94" s="504" t="str">
        <f>IF(AND(F94&lt;&gt;"", F95&lt;&gt;"", F95&gt;=F94), "Completed", "Not Completed")</f>
        <v>Not Completed</v>
      </c>
      <c r="I94" s="53"/>
      <c r="O94" s="146">
        <f>IF(H94="Completed", 1, 0)</f>
        <v>0</v>
      </c>
      <c r="AA94" s="88"/>
    </row>
    <row r="95" spans="1:27" ht="54.95" customHeight="1">
      <c r="A95" s="499"/>
      <c r="B95" s="501"/>
      <c r="C95" s="499"/>
      <c r="D95" s="507"/>
      <c r="E95" s="508"/>
      <c r="F95" s="219"/>
      <c r="G95" s="503"/>
      <c r="H95" s="504"/>
      <c r="I95" s="53"/>
      <c r="O95" s="146"/>
      <c r="AA95" s="88"/>
    </row>
    <row r="96" spans="1:27" ht="54.95" customHeight="1">
      <c r="A96" s="498" t="s">
        <v>374</v>
      </c>
      <c r="B96" s="500" t="s">
        <v>375</v>
      </c>
      <c r="C96" s="498" t="s">
        <v>376</v>
      </c>
      <c r="D96" s="505" t="s">
        <v>276</v>
      </c>
      <c r="E96" s="506"/>
      <c r="F96" s="219"/>
      <c r="G96" s="502">
        <f>IF(AND(F96=0,F97=0),0,F96/F97)</f>
        <v>0</v>
      </c>
      <c r="H96" s="504" t="str">
        <f>IF(AND(F96&lt;&gt;"", F97&lt;&gt;"", F97&gt;=F96), "Completed", "Not Completed")</f>
        <v>Not Completed</v>
      </c>
      <c r="I96" s="53"/>
      <c r="O96" s="146">
        <f>IF(H96="Completed", 1, 0)</f>
        <v>0</v>
      </c>
      <c r="AA96" s="88"/>
    </row>
    <row r="97" spans="1:27" ht="54.95" customHeight="1">
      <c r="A97" s="499"/>
      <c r="B97" s="501"/>
      <c r="C97" s="499"/>
      <c r="D97" s="507"/>
      <c r="E97" s="508"/>
      <c r="F97" s="219"/>
      <c r="G97" s="503"/>
      <c r="H97" s="504"/>
      <c r="I97" s="53"/>
      <c r="O97" s="146"/>
      <c r="AA97" s="88"/>
    </row>
    <row r="98" spans="1:27" ht="54.95" customHeight="1">
      <c r="A98" s="498" t="s">
        <v>377</v>
      </c>
      <c r="B98" s="500" t="s">
        <v>378</v>
      </c>
      <c r="C98" s="498" t="s">
        <v>379</v>
      </c>
      <c r="D98" s="505" t="s">
        <v>254</v>
      </c>
      <c r="E98" s="506" t="s">
        <v>269</v>
      </c>
      <c r="F98" s="219"/>
      <c r="G98" s="502">
        <f>IF(AND(F98=0,F99=0),0,F98/F99)</f>
        <v>0</v>
      </c>
      <c r="H98" s="504" t="str">
        <f>IF(AND(F98&lt;&gt;"", F99&lt;&gt;"", F99&gt;=F98), "Completed", "Not Completed")</f>
        <v>Not Completed</v>
      </c>
      <c r="I98" s="53"/>
      <c r="O98" s="146">
        <f>IF(H98="Completed", 1, 0)</f>
        <v>0</v>
      </c>
      <c r="AA98" s="88"/>
    </row>
    <row r="99" spans="1:27" ht="54.95" customHeight="1">
      <c r="A99" s="499"/>
      <c r="B99" s="501"/>
      <c r="C99" s="499"/>
      <c r="D99" s="507"/>
      <c r="E99" s="508"/>
      <c r="F99" s="219"/>
      <c r="G99" s="503"/>
      <c r="H99" s="504"/>
      <c r="I99" s="53"/>
      <c r="O99" s="146"/>
      <c r="AA99" s="88"/>
    </row>
    <row r="100" spans="1:27" ht="54.95" customHeight="1">
      <c r="A100" s="498" t="s">
        <v>380</v>
      </c>
      <c r="B100" s="500" t="s">
        <v>381</v>
      </c>
      <c r="C100" s="498" t="s">
        <v>382</v>
      </c>
      <c r="D100" s="505" t="s">
        <v>276</v>
      </c>
      <c r="E100" s="506"/>
      <c r="F100" s="219"/>
      <c r="G100" s="502">
        <f>IF(AND(F100=0,F101=0),0,F100/F101)</f>
        <v>0</v>
      </c>
      <c r="H100" s="504" t="str">
        <f>IF(AND(F100&lt;&gt;"", F101&lt;&gt;"", F101&gt;=F100), "Completed", "Not Completed")</f>
        <v>Not Completed</v>
      </c>
      <c r="I100" s="53"/>
      <c r="O100" s="146">
        <f>IF(H100="Completed", 1, 0)</f>
        <v>0</v>
      </c>
      <c r="AA100" s="88"/>
    </row>
    <row r="101" spans="1:27" ht="54.95" customHeight="1">
      <c r="A101" s="499"/>
      <c r="B101" s="501"/>
      <c r="C101" s="499"/>
      <c r="D101" s="507"/>
      <c r="E101" s="508"/>
      <c r="F101" s="219"/>
      <c r="G101" s="503"/>
      <c r="H101" s="504"/>
      <c r="I101" s="53"/>
      <c r="O101" s="146"/>
      <c r="AA101" s="88"/>
    </row>
    <row r="102" spans="1:27" ht="54.95" customHeight="1">
      <c r="A102" s="498" t="s">
        <v>383</v>
      </c>
      <c r="B102" s="500" t="s">
        <v>384</v>
      </c>
      <c r="C102" s="498" t="s">
        <v>385</v>
      </c>
      <c r="D102" s="505" t="s">
        <v>254</v>
      </c>
      <c r="E102" s="506" t="s">
        <v>269</v>
      </c>
      <c r="F102" s="219"/>
      <c r="G102" s="502">
        <f>IF(AND(F102=0,F103=0),0,F102/F103)</f>
        <v>0</v>
      </c>
      <c r="H102" s="504" t="str">
        <f>IF(AND(F102&lt;&gt;"", F103&lt;&gt;"", F103&gt;=F102), "Completed", "Not Completed")</f>
        <v>Not Completed</v>
      </c>
      <c r="I102" s="53"/>
      <c r="O102" s="146">
        <f>IF(H102="Completed", 1, 0)</f>
        <v>0</v>
      </c>
      <c r="AA102" s="88"/>
    </row>
    <row r="103" spans="1:27" ht="54.95" customHeight="1">
      <c r="A103" s="499"/>
      <c r="B103" s="501"/>
      <c r="C103" s="499"/>
      <c r="D103" s="507"/>
      <c r="E103" s="508"/>
      <c r="F103" s="219"/>
      <c r="G103" s="503"/>
      <c r="H103" s="504"/>
      <c r="I103" s="53"/>
      <c r="O103" s="146"/>
      <c r="AA103" s="88"/>
    </row>
    <row r="104" spans="1:27" ht="54.95" customHeight="1">
      <c r="A104" s="498" t="s">
        <v>386</v>
      </c>
      <c r="B104" s="500" t="s">
        <v>387</v>
      </c>
      <c r="C104" s="498" t="s">
        <v>388</v>
      </c>
      <c r="D104" s="505" t="s">
        <v>254</v>
      </c>
      <c r="E104" s="506" t="s">
        <v>269</v>
      </c>
      <c r="F104" s="219"/>
      <c r="G104" s="502">
        <f>IF(AND(F104=0,F105=0),0,F104/F105)</f>
        <v>0</v>
      </c>
      <c r="H104" s="504" t="str">
        <f>IF(AND(F104&lt;&gt;"", F105&lt;&gt;"", F105&gt;=F104), "Completed", "Not Completed")</f>
        <v>Not Completed</v>
      </c>
      <c r="I104" s="53"/>
      <c r="O104" s="146">
        <f>IF(H104="Completed", 1, 0)</f>
        <v>0</v>
      </c>
      <c r="AA104" s="88"/>
    </row>
    <row r="105" spans="1:27" ht="54.95" customHeight="1">
      <c r="A105" s="499"/>
      <c r="B105" s="501"/>
      <c r="C105" s="499"/>
      <c r="D105" s="507"/>
      <c r="E105" s="508"/>
      <c r="F105" s="219"/>
      <c r="G105" s="503"/>
      <c r="H105" s="504"/>
      <c r="I105" s="53"/>
      <c r="O105" s="146"/>
      <c r="AA105" s="88"/>
    </row>
    <row r="106" spans="1:27" ht="54.95" customHeight="1">
      <c r="A106" s="498" t="s">
        <v>389</v>
      </c>
      <c r="B106" s="500" t="s">
        <v>390</v>
      </c>
      <c r="C106" s="498" t="s">
        <v>391</v>
      </c>
      <c r="D106" s="505" t="s">
        <v>286</v>
      </c>
      <c r="E106" s="506"/>
      <c r="F106" s="219"/>
      <c r="G106" s="502">
        <f>IF(AND(F106=0,F107=0),0,F106/F107)</f>
        <v>0</v>
      </c>
      <c r="H106" s="504" t="str">
        <f>IF(AND(F106&lt;&gt;"", F107&lt;&gt;"", F107&gt;=F106), "Completed", "Not Completed")</f>
        <v>Not Completed</v>
      </c>
      <c r="I106" s="53"/>
      <c r="O106" s="146">
        <f>IF(H106="Completed", 1, 0)</f>
        <v>0</v>
      </c>
      <c r="AA106" s="88"/>
    </row>
    <row r="107" spans="1:27" ht="54.95" customHeight="1">
      <c r="A107" s="499"/>
      <c r="B107" s="501"/>
      <c r="C107" s="499"/>
      <c r="D107" s="507"/>
      <c r="E107" s="508"/>
      <c r="F107" s="219"/>
      <c r="G107" s="503"/>
      <c r="H107" s="504"/>
      <c r="I107" s="53"/>
      <c r="O107" s="146"/>
      <c r="AA107" s="88"/>
    </row>
    <row r="108" spans="1:27" ht="54.95" customHeight="1">
      <c r="A108" s="498" t="s">
        <v>392</v>
      </c>
      <c r="B108" s="500" t="s">
        <v>393</v>
      </c>
      <c r="C108" s="498" t="s">
        <v>394</v>
      </c>
      <c r="D108" s="505" t="s">
        <v>276</v>
      </c>
      <c r="E108" s="506"/>
      <c r="F108" s="219"/>
      <c r="G108" s="502">
        <f>IF(AND(F108=0,F109=0),0,F108/F109)</f>
        <v>0</v>
      </c>
      <c r="H108" s="504" t="str">
        <f>IF(AND(F108&lt;&gt;"", F109&lt;&gt;"", F109&gt;=F108), "Completed", "Not Completed")</f>
        <v>Not Completed</v>
      </c>
      <c r="I108" s="53"/>
      <c r="O108" s="146">
        <f>IF(H108="Completed", 1, 0)</f>
        <v>0</v>
      </c>
      <c r="AA108" s="88"/>
    </row>
    <row r="109" spans="1:27" ht="54.95" customHeight="1">
      <c r="A109" s="499"/>
      <c r="B109" s="501"/>
      <c r="C109" s="499"/>
      <c r="D109" s="507"/>
      <c r="E109" s="508"/>
      <c r="F109" s="219"/>
      <c r="G109" s="503"/>
      <c r="H109" s="504"/>
      <c r="I109" s="53"/>
      <c r="O109" s="146"/>
      <c r="AA109" s="88"/>
    </row>
    <row r="110" spans="1:27" ht="54.95" customHeight="1">
      <c r="A110" s="498" t="s">
        <v>395</v>
      </c>
      <c r="B110" s="500" t="s">
        <v>396</v>
      </c>
      <c r="C110" s="498" t="s">
        <v>397</v>
      </c>
      <c r="D110" s="505" t="s">
        <v>276</v>
      </c>
      <c r="E110" s="506"/>
      <c r="F110" s="219"/>
      <c r="G110" s="502">
        <f>IF(AND(F110=0,F111=0),0,F110/F111)</f>
        <v>0</v>
      </c>
      <c r="H110" s="504" t="str">
        <f>IF(AND(F110&lt;&gt;"", F111&lt;&gt;"", F111&gt;=F110), "Completed", "Not Completed")</f>
        <v>Not Completed</v>
      </c>
      <c r="I110" s="53"/>
      <c r="O110" s="146"/>
      <c r="AA110" s="88"/>
    </row>
    <row r="111" spans="1:27" ht="54.95" customHeight="1">
      <c r="A111" s="499"/>
      <c r="B111" s="501"/>
      <c r="C111" s="499"/>
      <c r="D111" s="507"/>
      <c r="E111" s="508"/>
      <c r="F111" s="219"/>
      <c r="G111" s="503"/>
      <c r="H111" s="504"/>
      <c r="I111" s="53"/>
      <c r="O111" s="146"/>
      <c r="AA111" s="88"/>
    </row>
    <row r="112" spans="1:27" ht="54.95" customHeight="1">
      <c r="A112" s="498" t="s">
        <v>398</v>
      </c>
      <c r="B112" s="500" t="s">
        <v>399</v>
      </c>
      <c r="C112" s="498" t="s">
        <v>400</v>
      </c>
      <c r="D112" s="505" t="s">
        <v>401</v>
      </c>
      <c r="E112" s="506"/>
      <c r="F112" s="219"/>
      <c r="G112" s="502">
        <f>IF(AND(F112=0,F113=0),0,F112/F113)</f>
        <v>0</v>
      </c>
      <c r="H112" s="504" t="str">
        <f>IF(AND(F112&lt;&gt;"", F113&lt;&gt;"", F113&gt;=F112), "Completed", "Not Completed")</f>
        <v>Not Completed</v>
      </c>
    </row>
    <row r="113" spans="1:8" ht="54.95" customHeight="1">
      <c r="A113" s="499"/>
      <c r="B113" s="501"/>
      <c r="C113" s="499"/>
      <c r="D113" s="507"/>
      <c r="E113" s="508"/>
      <c r="F113" s="219"/>
      <c r="G113" s="503"/>
      <c r="H113" s="504"/>
    </row>
  </sheetData>
  <sheetProtection password="D336" sheet="1" objects="1" scenarios="1"/>
  <mergeCells count="298">
    <mergeCell ref="A112:A113"/>
    <mergeCell ref="B112:B113"/>
    <mergeCell ref="C112:C113"/>
    <mergeCell ref="D112:E113"/>
    <mergeCell ref="G112:G113"/>
    <mergeCell ref="H112:H113"/>
    <mergeCell ref="D110:E111"/>
    <mergeCell ref="D20:E21"/>
    <mergeCell ref="D24:E25"/>
    <mergeCell ref="D22:E23"/>
    <mergeCell ref="D26:E27"/>
    <mergeCell ref="D28:E29"/>
    <mergeCell ref="D34:E35"/>
    <mergeCell ref="D66:E67"/>
    <mergeCell ref="D68:E69"/>
    <mergeCell ref="D70:E71"/>
    <mergeCell ref="D40:E41"/>
    <mergeCell ref="D42:E43"/>
    <mergeCell ref="D48:E49"/>
    <mergeCell ref="D50:E51"/>
    <mergeCell ref="D52:E53"/>
    <mergeCell ref="D94:E95"/>
    <mergeCell ref="D96:E97"/>
    <mergeCell ref="D98:E99"/>
    <mergeCell ref="C2:D2"/>
    <mergeCell ref="D90:E91"/>
    <mergeCell ref="D92:E93"/>
    <mergeCell ref="D82:E83"/>
    <mergeCell ref="D84:E85"/>
    <mergeCell ref="D76:E77"/>
    <mergeCell ref="D64:E65"/>
    <mergeCell ref="D60:E61"/>
    <mergeCell ref="D62:E63"/>
    <mergeCell ref="D58:E59"/>
    <mergeCell ref="D54:E55"/>
    <mergeCell ref="D44:E45"/>
    <mergeCell ref="C24:C25"/>
    <mergeCell ref="H110:H111"/>
    <mergeCell ref="A110:A111"/>
    <mergeCell ref="B110:B111"/>
    <mergeCell ref="C110:C111"/>
    <mergeCell ref="G110:G111"/>
    <mergeCell ref="A4:H4"/>
    <mergeCell ref="A9:H11"/>
    <mergeCell ref="K18:L18"/>
    <mergeCell ref="F13:H13"/>
    <mergeCell ref="F15:H16"/>
    <mergeCell ref="A18:H18"/>
    <mergeCell ref="H20:H21"/>
    <mergeCell ref="A5:B5"/>
    <mergeCell ref="A6:B6"/>
    <mergeCell ref="A7:B7"/>
    <mergeCell ref="A8:B8"/>
    <mergeCell ref="C5:H5"/>
    <mergeCell ref="C6:H6"/>
    <mergeCell ref="C7:H7"/>
    <mergeCell ref="C8:H8"/>
    <mergeCell ref="D19:E19"/>
    <mergeCell ref="H22:H23"/>
    <mergeCell ref="A24:A25"/>
    <mergeCell ref="B24:B25"/>
    <mergeCell ref="G20:G21"/>
    <mergeCell ref="G24:G25"/>
    <mergeCell ref="H24:H25"/>
    <mergeCell ref="A22:A23"/>
    <mergeCell ref="B22:B23"/>
    <mergeCell ref="C22:C23"/>
    <mergeCell ref="G22:G23"/>
    <mergeCell ref="A20:A21"/>
    <mergeCell ref="B20:B21"/>
    <mergeCell ref="C20:C21"/>
    <mergeCell ref="A28:A29"/>
    <mergeCell ref="B28:B29"/>
    <mergeCell ref="C28:C29"/>
    <mergeCell ref="G28:G29"/>
    <mergeCell ref="H28:H29"/>
    <mergeCell ref="A26:A27"/>
    <mergeCell ref="B26:B27"/>
    <mergeCell ref="C26:C27"/>
    <mergeCell ref="G26:G27"/>
    <mergeCell ref="H26:H27"/>
    <mergeCell ref="H30:H31"/>
    <mergeCell ref="A32:A33"/>
    <mergeCell ref="B32:B33"/>
    <mergeCell ref="C32:C33"/>
    <mergeCell ref="H34:H35"/>
    <mergeCell ref="G32:G33"/>
    <mergeCell ref="H32:H33"/>
    <mergeCell ref="A30:A31"/>
    <mergeCell ref="B30:B31"/>
    <mergeCell ref="C30:C31"/>
    <mergeCell ref="G30:G31"/>
    <mergeCell ref="D30:E31"/>
    <mergeCell ref="D32:E33"/>
    <mergeCell ref="A36:A37"/>
    <mergeCell ref="B36:B37"/>
    <mergeCell ref="C36:C37"/>
    <mergeCell ref="G36:G37"/>
    <mergeCell ref="H36:H37"/>
    <mergeCell ref="A34:A35"/>
    <mergeCell ref="B34:B35"/>
    <mergeCell ref="C34:C35"/>
    <mergeCell ref="G34:G35"/>
    <mergeCell ref="D36:E37"/>
    <mergeCell ref="A38:A39"/>
    <mergeCell ref="B38:B39"/>
    <mergeCell ref="C38:C39"/>
    <mergeCell ref="H40:H41"/>
    <mergeCell ref="G38:G39"/>
    <mergeCell ref="H38:H39"/>
    <mergeCell ref="D38:E39"/>
    <mergeCell ref="A42:A43"/>
    <mergeCell ref="B42:B43"/>
    <mergeCell ref="C42:C43"/>
    <mergeCell ref="G42:G43"/>
    <mergeCell ref="H42:H43"/>
    <mergeCell ref="A40:A41"/>
    <mergeCell ref="B40:B41"/>
    <mergeCell ref="C40:C41"/>
    <mergeCell ref="G40:G41"/>
    <mergeCell ref="H44:H45"/>
    <mergeCell ref="A46:A47"/>
    <mergeCell ref="B46:B47"/>
    <mergeCell ref="C46:C47"/>
    <mergeCell ref="H48:H49"/>
    <mergeCell ref="G46:G47"/>
    <mergeCell ref="H46:H47"/>
    <mergeCell ref="A44:A45"/>
    <mergeCell ref="B44:B45"/>
    <mergeCell ref="C44:C45"/>
    <mergeCell ref="G44:G45"/>
    <mergeCell ref="D46:E47"/>
    <mergeCell ref="A50:A51"/>
    <mergeCell ref="B50:B51"/>
    <mergeCell ref="C50:C51"/>
    <mergeCell ref="G50:G51"/>
    <mergeCell ref="H50:H51"/>
    <mergeCell ref="A48:A49"/>
    <mergeCell ref="B48:B49"/>
    <mergeCell ref="C48:C49"/>
    <mergeCell ref="G48:G49"/>
    <mergeCell ref="H52:H53"/>
    <mergeCell ref="A54:A55"/>
    <mergeCell ref="B54:B55"/>
    <mergeCell ref="C54:C55"/>
    <mergeCell ref="H56:H57"/>
    <mergeCell ref="G54:G55"/>
    <mergeCell ref="H54:H55"/>
    <mergeCell ref="A52:A53"/>
    <mergeCell ref="B52:B53"/>
    <mergeCell ref="C52:C53"/>
    <mergeCell ref="G52:G53"/>
    <mergeCell ref="D56:E57"/>
    <mergeCell ref="A58:A59"/>
    <mergeCell ref="B58:B59"/>
    <mergeCell ref="C58:C59"/>
    <mergeCell ref="G58:G59"/>
    <mergeCell ref="H58:H59"/>
    <mergeCell ref="A56:A57"/>
    <mergeCell ref="B56:B57"/>
    <mergeCell ref="C56:C57"/>
    <mergeCell ref="G56:G57"/>
    <mergeCell ref="H60:H61"/>
    <mergeCell ref="A62:A63"/>
    <mergeCell ref="B62:B63"/>
    <mergeCell ref="C62:C63"/>
    <mergeCell ref="H64:H65"/>
    <mergeCell ref="G62:G63"/>
    <mergeCell ref="H62:H63"/>
    <mergeCell ref="A60:A61"/>
    <mergeCell ref="B60:B61"/>
    <mergeCell ref="C60:C61"/>
    <mergeCell ref="G60:G61"/>
    <mergeCell ref="A66:A67"/>
    <mergeCell ref="B66:B67"/>
    <mergeCell ref="C66:C67"/>
    <mergeCell ref="G66:G67"/>
    <mergeCell ref="H66:H67"/>
    <mergeCell ref="A64:A65"/>
    <mergeCell ref="B64:B65"/>
    <mergeCell ref="C64:C65"/>
    <mergeCell ref="G64:G65"/>
    <mergeCell ref="H68:H69"/>
    <mergeCell ref="A70:A71"/>
    <mergeCell ref="B70:B71"/>
    <mergeCell ref="C70:C71"/>
    <mergeCell ref="H72:H73"/>
    <mergeCell ref="G70:G71"/>
    <mergeCell ref="H70:H71"/>
    <mergeCell ref="A68:A69"/>
    <mergeCell ref="B68:B69"/>
    <mergeCell ref="C68:C69"/>
    <mergeCell ref="G68:G69"/>
    <mergeCell ref="D72:E73"/>
    <mergeCell ref="A74:A75"/>
    <mergeCell ref="B74:B75"/>
    <mergeCell ref="C74:C75"/>
    <mergeCell ref="G74:G75"/>
    <mergeCell ref="H74:H75"/>
    <mergeCell ref="A72:A73"/>
    <mergeCell ref="B72:B73"/>
    <mergeCell ref="C72:C73"/>
    <mergeCell ref="G72:G73"/>
    <mergeCell ref="D74:E75"/>
    <mergeCell ref="H76:H77"/>
    <mergeCell ref="H78:H79"/>
    <mergeCell ref="A76:A77"/>
    <mergeCell ref="B76:B77"/>
    <mergeCell ref="C76:C77"/>
    <mergeCell ref="G76:G77"/>
    <mergeCell ref="A80:A81"/>
    <mergeCell ref="B80:B81"/>
    <mergeCell ref="C80:C81"/>
    <mergeCell ref="G80:G81"/>
    <mergeCell ref="H80:H81"/>
    <mergeCell ref="A78:A79"/>
    <mergeCell ref="B78:B79"/>
    <mergeCell ref="C78:C79"/>
    <mergeCell ref="G78:G79"/>
    <mergeCell ref="D78:E79"/>
    <mergeCell ref="D80:E81"/>
    <mergeCell ref="H82:H83"/>
    <mergeCell ref="A84:A85"/>
    <mergeCell ref="B84:B85"/>
    <mergeCell ref="C84:C85"/>
    <mergeCell ref="H86:H87"/>
    <mergeCell ref="G84:G85"/>
    <mergeCell ref="H84:H85"/>
    <mergeCell ref="A82:A83"/>
    <mergeCell ref="B82:B83"/>
    <mergeCell ref="C82:C83"/>
    <mergeCell ref="G82:G83"/>
    <mergeCell ref="D86:E87"/>
    <mergeCell ref="A88:A89"/>
    <mergeCell ref="B88:B89"/>
    <mergeCell ref="C88:C89"/>
    <mergeCell ref="G88:G89"/>
    <mergeCell ref="H88:H89"/>
    <mergeCell ref="A86:A87"/>
    <mergeCell ref="B86:B87"/>
    <mergeCell ref="C86:C87"/>
    <mergeCell ref="G86:G87"/>
    <mergeCell ref="D88:E89"/>
    <mergeCell ref="H90:H91"/>
    <mergeCell ref="A92:A93"/>
    <mergeCell ref="B92:B93"/>
    <mergeCell ref="C92:C93"/>
    <mergeCell ref="H94:H95"/>
    <mergeCell ref="G92:G93"/>
    <mergeCell ref="H92:H93"/>
    <mergeCell ref="A90:A91"/>
    <mergeCell ref="B90:B91"/>
    <mergeCell ref="C90:C91"/>
    <mergeCell ref="G90:G91"/>
    <mergeCell ref="A94:A95"/>
    <mergeCell ref="B94:B95"/>
    <mergeCell ref="C94:C95"/>
    <mergeCell ref="G94:G95"/>
    <mergeCell ref="H96:H97"/>
    <mergeCell ref="A98:A99"/>
    <mergeCell ref="B98:B99"/>
    <mergeCell ref="C98:C99"/>
    <mergeCell ref="H100:H101"/>
    <mergeCell ref="G98:G99"/>
    <mergeCell ref="H98:H99"/>
    <mergeCell ref="A96:A97"/>
    <mergeCell ref="B96:B97"/>
    <mergeCell ref="C96:C97"/>
    <mergeCell ref="G96:G97"/>
    <mergeCell ref="D100:E101"/>
    <mergeCell ref="A102:A103"/>
    <mergeCell ref="B102:B103"/>
    <mergeCell ref="C102:C103"/>
    <mergeCell ref="G102:G103"/>
    <mergeCell ref="H102:H103"/>
    <mergeCell ref="A100:A101"/>
    <mergeCell ref="B100:B101"/>
    <mergeCell ref="C100:C101"/>
    <mergeCell ref="G100:G101"/>
    <mergeCell ref="D102:E103"/>
    <mergeCell ref="A108:A109"/>
    <mergeCell ref="B108:B109"/>
    <mergeCell ref="C108:C109"/>
    <mergeCell ref="G108:G109"/>
    <mergeCell ref="H108:H109"/>
    <mergeCell ref="D108:E109"/>
    <mergeCell ref="H104:H105"/>
    <mergeCell ref="A106:A107"/>
    <mergeCell ref="B106:B107"/>
    <mergeCell ref="C106:C107"/>
    <mergeCell ref="G106:G107"/>
    <mergeCell ref="H106:H107"/>
    <mergeCell ref="A104:A105"/>
    <mergeCell ref="B104:B105"/>
    <mergeCell ref="C104:C105"/>
    <mergeCell ref="G104:G105"/>
    <mergeCell ref="D104:E105"/>
    <mergeCell ref="D106:E107"/>
  </mergeCells>
  <conditionalFormatting sqref="F13:H13">
    <cfRule type="expression" dxfId="2" priority="3" stopIfTrue="1">
      <formula>#REF!="Yes"</formula>
    </cfRule>
  </conditionalFormatting>
  <conditionalFormatting sqref="F15:H16">
    <cfRule type="expression" dxfId="1" priority="1" stopIfTrue="1">
      <formula>$Q$4="You do not meet the minimum CQM requirements."</formula>
    </cfRule>
    <cfRule type="expression" dxfId="0" priority="2" stopIfTrue="1">
      <formula>$Q$4="You meet the minimum CQM requirements."</formula>
    </cfRule>
  </conditionalFormatting>
  <dataValidations count="1">
    <dataValidation operator="greaterThanOrEqual" allowBlank="1" showInputMessage="1" showErrorMessage="1" sqref="F20:F111" xr:uid="{00000000-0002-0000-0500-000000000000}"/>
  </dataValidations>
  <pageMargins left="0.4" right="0.4" top="0.4" bottom="0.65" header="0.3" footer="0.3"/>
  <pageSetup scale="74" fitToHeight="0" orientation="landscape" r:id="rId1"/>
  <headerFooter>
    <oddFooter>&amp;L&amp;8&amp;A&amp;C&amp;8Page &amp;P of &amp;N</oddFooter>
  </headerFooter>
  <rowBreaks count="5" manualBreakCount="5">
    <brk id="23" max="7" man="1"/>
    <brk id="45" max="7" man="1"/>
    <brk id="79" max="7" man="1"/>
    <brk id="89" max="7" man="1"/>
    <brk id="99"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8" tint="0.59999389629810485"/>
  </sheetPr>
  <dimension ref="A1:L425"/>
  <sheetViews>
    <sheetView showGridLines="0" zoomScale="115" zoomScaleNormal="115" workbookViewId="0">
      <selection sqref="A1:K1"/>
    </sheetView>
  </sheetViews>
  <sheetFormatPr defaultColWidth="9.140625" defaultRowHeight="15"/>
  <cols>
    <col min="1" max="1" width="2.85546875" style="206" customWidth="1"/>
    <col min="2" max="2" width="3.140625" style="206" customWidth="1"/>
    <col min="3" max="3" width="7.85546875" style="206" customWidth="1"/>
    <col min="4" max="4" width="36.140625" style="206" customWidth="1"/>
    <col min="5" max="5" width="11.7109375" style="206" customWidth="1"/>
    <col min="6" max="6" width="17" style="206" customWidth="1"/>
    <col min="7" max="7" width="19.140625" style="206" customWidth="1"/>
    <col min="8" max="8" width="17" style="206" customWidth="1"/>
    <col min="9" max="9" width="15.5703125" style="206" customWidth="1"/>
    <col min="10" max="10" width="18" style="206" customWidth="1"/>
    <col min="11" max="11" width="17.140625" style="206" customWidth="1"/>
    <col min="12" max="16384" width="9.140625" style="206"/>
  </cols>
  <sheetData>
    <row r="1" spans="1:12" ht="35.25" customHeight="1">
      <c r="A1" s="337" t="s">
        <v>402</v>
      </c>
      <c r="B1" s="337"/>
      <c r="C1" s="337"/>
      <c r="D1" s="337"/>
      <c r="E1" s="337"/>
      <c r="F1" s="337"/>
      <c r="G1" s="337"/>
      <c r="H1" s="337"/>
      <c r="I1" s="337"/>
      <c r="J1" s="337"/>
      <c r="K1" s="337"/>
    </row>
    <row r="2" spans="1:12" ht="32.25" customHeight="1">
      <c r="A2" s="568" t="s">
        <v>403</v>
      </c>
      <c r="B2" s="568"/>
      <c r="C2" s="568"/>
      <c r="D2" s="331" t="s">
        <v>404</v>
      </c>
      <c r="E2" s="331" t="s">
        <v>405</v>
      </c>
      <c r="F2" s="331" t="s">
        <v>406</v>
      </c>
      <c r="G2" s="544" t="s">
        <v>407</v>
      </c>
      <c r="H2" s="544"/>
      <c r="I2" s="544"/>
      <c r="J2" s="544"/>
      <c r="K2" s="544"/>
    </row>
    <row r="3" spans="1:12" s="208" customFormat="1" ht="82.5" customHeight="1">
      <c r="A3" s="327">
        <v>1</v>
      </c>
      <c r="B3" s="528" t="s">
        <v>97</v>
      </c>
      <c r="C3" s="528"/>
      <c r="D3" s="207" t="s">
        <v>408</v>
      </c>
      <c r="E3" s="327" t="s">
        <v>409</v>
      </c>
      <c r="F3" s="327" t="s">
        <v>410</v>
      </c>
      <c r="G3" s="330" t="s">
        <v>411</v>
      </c>
      <c r="H3" s="330" t="s">
        <v>412</v>
      </c>
      <c r="I3" s="332" t="s">
        <v>413</v>
      </c>
      <c r="J3" s="330" t="s">
        <v>414</v>
      </c>
      <c r="K3" s="330" t="s">
        <v>415</v>
      </c>
    </row>
    <row r="4" spans="1:12" s="208" customFormat="1" ht="93" customHeight="1">
      <c r="A4" s="328">
        <v>2</v>
      </c>
      <c r="B4" s="569" t="s">
        <v>416</v>
      </c>
      <c r="C4" s="569"/>
      <c r="D4" s="225" t="s">
        <v>417</v>
      </c>
      <c r="E4" s="226" t="s">
        <v>418</v>
      </c>
      <c r="F4" s="328" t="s">
        <v>419</v>
      </c>
      <c r="G4" s="330" t="s">
        <v>411</v>
      </c>
      <c r="H4" s="326" t="s">
        <v>412</v>
      </c>
      <c r="I4" s="300" t="s">
        <v>420</v>
      </c>
      <c r="J4" s="545" t="s">
        <v>421</v>
      </c>
      <c r="K4" s="545"/>
      <c r="L4" s="217"/>
    </row>
    <row r="5" spans="1:12" s="208" customFormat="1">
      <c r="A5" s="560">
        <v>3</v>
      </c>
      <c r="B5" s="528" t="s">
        <v>422</v>
      </c>
      <c r="C5" s="528"/>
      <c r="D5" s="560" t="s">
        <v>423</v>
      </c>
      <c r="E5" s="575" t="s">
        <v>409</v>
      </c>
      <c r="F5" s="560" t="s">
        <v>424</v>
      </c>
      <c r="G5" s="549" t="s">
        <v>411</v>
      </c>
      <c r="H5" s="549" t="s">
        <v>412</v>
      </c>
      <c r="I5" s="561" t="s">
        <v>425</v>
      </c>
      <c r="J5" s="564" t="s">
        <v>426</v>
      </c>
      <c r="K5" s="564"/>
    </row>
    <row r="6" spans="1:12" s="208" customFormat="1">
      <c r="A6" s="560"/>
      <c r="B6" s="528"/>
      <c r="C6" s="528"/>
      <c r="D6" s="560"/>
      <c r="E6" s="575"/>
      <c r="F6" s="560"/>
      <c r="G6" s="566"/>
      <c r="H6" s="566"/>
      <c r="I6" s="562"/>
      <c r="J6" s="564"/>
      <c r="K6" s="564"/>
    </row>
    <row r="7" spans="1:12">
      <c r="A7" s="570"/>
      <c r="B7" s="528"/>
      <c r="C7" s="528"/>
      <c r="D7" s="560"/>
      <c r="E7" s="575"/>
      <c r="F7" s="560"/>
      <c r="G7" s="566"/>
      <c r="H7" s="566"/>
      <c r="I7" s="562"/>
      <c r="J7" s="564"/>
      <c r="K7" s="564"/>
    </row>
    <row r="8" spans="1:12">
      <c r="A8" s="570"/>
      <c r="B8" s="528"/>
      <c r="C8" s="528"/>
      <c r="D8" s="560"/>
      <c r="E8" s="575"/>
      <c r="F8" s="560"/>
      <c r="G8" s="566"/>
      <c r="H8" s="566"/>
      <c r="I8" s="562"/>
      <c r="J8" s="564"/>
      <c r="K8" s="564"/>
    </row>
    <row r="9" spans="1:12">
      <c r="A9" s="570"/>
      <c r="B9" s="528"/>
      <c r="C9" s="528"/>
      <c r="D9" s="560"/>
      <c r="E9" s="575"/>
      <c r="F9" s="560"/>
      <c r="G9" s="566"/>
      <c r="H9" s="566"/>
      <c r="I9" s="562"/>
      <c r="J9" s="564"/>
      <c r="K9" s="564"/>
    </row>
    <row r="10" spans="1:12">
      <c r="A10" s="570"/>
      <c r="B10" s="528"/>
      <c r="C10" s="528"/>
      <c r="D10" s="560"/>
      <c r="E10" s="575"/>
      <c r="F10" s="560"/>
      <c r="G10" s="566"/>
      <c r="H10" s="566"/>
      <c r="I10" s="562"/>
      <c r="J10" s="564"/>
      <c r="K10" s="564"/>
    </row>
    <row r="11" spans="1:12">
      <c r="A11" s="570"/>
      <c r="B11" s="528"/>
      <c r="C11" s="528"/>
      <c r="D11" s="560"/>
      <c r="E11" s="575"/>
      <c r="F11" s="560"/>
      <c r="G11" s="566"/>
      <c r="H11" s="566"/>
      <c r="I11" s="562"/>
      <c r="J11" s="564"/>
      <c r="K11" s="564"/>
    </row>
    <row r="12" spans="1:12" ht="14.25" customHeight="1">
      <c r="A12" s="570"/>
      <c r="B12" s="528"/>
      <c r="C12" s="528"/>
      <c r="D12" s="560"/>
      <c r="E12" s="575"/>
      <c r="F12" s="560"/>
      <c r="G12" s="566"/>
      <c r="H12" s="566"/>
      <c r="I12" s="562"/>
      <c r="J12" s="564"/>
      <c r="K12" s="564"/>
    </row>
    <row r="13" spans="1:12" ht="16.5" customHeight="1">
      <c r="A13" s="570"/>
      <c r="B13" s="528"/>
      <c r="C13" s="528"/>
      <c r="D13" s="560"/>
      <c r="E13" s="575"/>
      <c r="F13" s="560"/>
      <c r="G13" s="566"/>
      <c r="H13" s="566"/>
      <c r="I13" s="562"/>
      <c r="J13" s="564"/>
      <c r="K13" s="564"/>
    </row>
    <row r="14" spans="1:12" ht="16.5" customHeight="1">
      <c r="A14" s="570"/>
      <c r="B14" s="528"/>
      <c r="C14" s="528"/>
      <c r="D14" s="560"/>
      <c r="E14" s="575"/>
      <c r="F14" s="560"/>
      <c r="G14" s="566"/>
      <c r="H14" s="566"/>
      <c r="I14" s="562"/>
      <c r="J14" s="564"/>
      <c r="K14" s="564"/>
    </row>
    <row r="15" spans="1:12" ht="43.5" customHeight="1">
      <c r="A15" s="570"/>
      <c r="B15" s="528"/>
      <c r="C15" s="528"/>
      <c r="D15" s="207" t="s">
        <v>427</v>
      </c>
      <c r="E15" s="327" t="s">
        <v>409</v>
      </c>
      <c r="F15" s="327" t="s">
        <v>428</v>
      </c>
      <c r="G15" s="550"/>
      <c r="H15" s="550"/>
      <c r="I15" s="563"/>
      <c r="J15" s="564"/>
      <c r="K15" s="564"/>
    </row>
    <row r="16" spans="1:12" ht="54" customHeight="1">
      <c r="A16" s="572">
        <v>4</v>
      </c>
      <c r="B16" s="569" t="s">
        <v>147</v>
      </c>
      <c r="C16" s="569"/>
      <c r="D16" s="225" t="s">
        <v>429</v>
      </c>
      <c r="E16" s="328" t="s">
        <v>418</v>
      </c>
      <c r="F16" s="328" t="s">
        <v>419</v>
      </c>
      <c r="G16" s="557" t="s">
        <v>411</v>
      </c>
      <c r="H16" s="557" t="s">
        <v>412</v>
      </c>
      <c r="I16" s="546" t="s">
        <v>430</v>
      </c>
      <c r="J16" s="545" t="s">
        <v>431</v>
      </c>
      <c r="K16" s="545"/>
    </row>
    <row r="17" spans="1:11" ht="51.75" customHeight="1">
      <c r="A17" s="573"/>
      <c r="B17" s="569"/>
      <c r="C17" s="569"/>
      <c r="D17" s="225" t="s">
        <v>432</v>
      </c>
      <c r="E17" s="328" t="s">
        <v>418</v>
      </c>
      <c r="F17" s="328" t="s">
        <v>419</v>
      </c>
      <c r="G17" s="558"/>
      <c r="H17" s="558"/>
      <c r="I17" s="547"/>
      <c r="J17" s="545"/>
      <c r="K17" s="545"/>
    </row>
    <row r="18" spans="1:11" ht="58.5" customHeight="1">
      <c r="A18" s="573"/>
      <c r="B18" s="569"/>
      <c r="C18" s="569"/>
      <c r="D18" s="225" t="s">
        <v>433</v>
      </c>
      <c r="E18" s="328" t="s">
        <v>418</v>
      </c>
      <c r="F18" s="328" t="s">
        <v>419</v>
      </c>
      <c r="G18" s="559"/>
      <c r="H18" s="559"/>
      <c r="I18" s="548"/>
      <c r="J18" s="545"/>
      <c r="K18" s="545"/>
    </row>
    <row r="19" spans="1:11" ht="139.5" customHeight="1">
      <c r="A19" s="560">
        <v>5</v>
      </c>
      <c r="B19" s="528" t="s">
        <v>434</v>
      </c>
      <c r="C19" s="528"/>
      <c r="D19" s="207" t="s">
        <v>435</v>
      </c>
      <c r="E19" s="329" t="s">
        <v>436</v>
      </c>
      <c r="F19" s="327" t="s">
        <v>437</v>
      </c>
      <c r="G19" s="549" t="s">
        <v>411</v>
      </c>
      <c r="H19" s="549" t="s">
        <v>412</v>
      </c>
      <c r="I19" s="529" t="s">
        <v>438</v>
      </c>
      <c r="J19" s="565" t="s">
        <v>439</v>
      </c>
      <c r="K19" s="565"/>
    </row>
    <row r="20" spans="1:11" ht="63.75">
      <c r="A20" s="560"/>
      <c r="B20" s="528"/>
      <c r="C20" s="528"/>
      <c r="D20" s="207" t="s">
        <v>440</v>
      </c>
      <c r="E20" s="329" t="s">
        <v>441</v>
      </c>
      <c r="F20" s="327" t="s">
        <v>419</v>
      </c>
      <c r="G20" s="550"/>
      <c r="H20" s="550"/>
      <c r="I20" s="529"/>
      <c r="J20" s="565"/>
      <c r="K20" s="565"/>
    </row>
    <row r="21" spans="1:11" ht="140.25" customHeight="1">
      <c r="A21" s="572">
        <v>6</v>
      </c>
      <c r="B21" s="569" t="s">
        <v>442</v>
      </c>
      <c r="C21" s="569"/>
      <c r="D21" s="225" t="s">
        <v>443</v>
      </c>
      <c r="E21" s="226" t="s">
        <v>444</v>
      </c>
      <c r="F21" s="328" t="s">
        <v>419</v>
      </c>
      <c r="G21" s="557" t="s">
        <v>411</v>
      </c>
      <c r="H21" s="557" t="s">
        <v>412</v>
      </c>
      <c r="I21" s="546" t="s">
        <v>445</v>
      </c>
      <c r="J21" s="545" t="s">
        <v>446</v>
      </c>
      <c r="K21" s="545"/>
    </row>
    <row r="22" spans="1:11" ht="76.5">
      <c r="A22" s="572"/>
      <c r="B22" s="569"/>
      <c r="C22" s="569"/>
      <c r="D22" s="225" t="s">
        <v>447</v>
      </c>
      <c r="E22" s="226" t="s">
        <v>444</v>
      </c>
      <c r="F22" s="328" t="s">
        <v>419</v>
      </c>
      <c r="G22" s="558"/>
      <c r="H22" s="558"/>
      <c r="I22" s="547"/>
      <c r="J22" s="545"/>
      <c r="K22" s="545"/>
    </row>
    <row r="23" spans="1:11" ht="89.25">
      <c r="A23" s="572"/>
      <c r="B23" s="569"/>
      <c r="C23" s="569"/>
      <c r="D23" s="225" t="s">
        <v>448</v>
      </c>
      <c r="E23" s="226" t="s">
        <v>444</v>
      </c>
      <c r="F23" s="328" t="s">
        <v>449</v>
      </c>
      <c r="G23" s="559"/>
      <c r="H23" s="559"/>
      <c r="I23" s="548"/>
      <c r="J23" s="545"/>
      <c r="K23" s="545"/>
    </row>
    <row r="24" spans="1:11" ht="63.75">
      <c r="A24" s="560">
        <v>7</v>
      </c>
      <c r="B24" s="528" t="s">
        <v>450</v>
      </c>
      <c r="C24" s="528"/>
      <c r="D24" s="223" t="s">
        <v>198</v>
      </c>
      <c r="E24" s="224" t="s">
        <v>451</v>
      </c>
      <c r="F24" s="327" t="s">
        <v>419</v>
      </c>
      <c r="G24" s="551" t="str">
        <f>$G$35</f>
        <v>Documentation Retention Webinar</v>
      </c>
      <c r="H24" s="551" t="s">
        <v>412</v>
      </c>
      <c r="I24" s="554" t="s">
        <v>452</v>
      </c>
      <c r="J24" s="564" t="s">
        <v>453</v>
      </c>
      <c r="K24" s="567" t="s">
        <v>454</v>
      </c>
    </row>
    <row r="25" spans="1:11" ht="63.75">
      <c r="A25" s="560"/>
      <c r="B25" s="528"/>
      <c r="C25" s="528"/>
      <c r="D25" s="207" t="s">
        <v>204</v>
      </c>
      <c r="E25" s="224" t="s">
        <v>455</v>
      </c>
      <c r="F25" s="327" t="s">
        <v>419</v>
      </c>
      <c r="G25" s="552"/>
      <c r="H25" s="552"/>
      <c r="I25" s="555"/>
      <c r="J25" s="564"/>
      <c r="K25" s="567"/>
    </row>
    <row r="26" spans="1:11" ht="165.75">
      <c r="A26" s="560"/>
      <c r="B26" s="528"/>
      <c r="C26" s="528"/>
      <c r="D26" s="207" t="s">
        <v>211</v>
      </c>
      <c r="E26" s="224" t="s">
        <v>436</v>
      </c>
      <c r="F26" s="327" t="s">
        <v>419</v>
      </c>
      <c r="G26" s="553"/>
      <c r="H26" s="553"/>
      <c r="I26" s="556"/>
      <c r="J26" s="564"/>
      <c r="K26" s="567"/>
    </row>
    <row r="27" spans="1:11" ht="63" customHeight="1">
      <c r="A27" s="572">
        <v>8</v>
      </c>
      <c r="B27" s="571" t="s">
        <v>456</v>
      </c>
      <c r="C27" s="571"/>
      <c r="D27" s="225" t="s">
        <v>457</v>
      </c>
      <c r="E27" s="328" t="s">
        <v>409</v>
      </c>
      <c r="F27" s="328" t="s">
        <v>458</v>
      </c>
      <c r="G27" s="539" t="s">
        <v>459</v>
      </c>
      <c r="H27" s="540"/>
      <c r="I27" s="542" t="s">
        <v>460</v>
      </c>
      <c r="J27" s="543" t="s">
        <v>461</v>
      </c>
      <c r="K27" s="543" t="s">
        <v>462</v>
      </c>
    </row>
    <row r="28" spans="1:11" ht="63" customHeight="1">
      <c r="A28" s="572"/>
      <c r="B28" s="571"/>
      <c r="C28" s="571"/>
      <c r="D28" s="225" t="s">
        <v>463</v>
      </c>
      <c r="E28" s="328" t="s">
        <v>409</v>
      </c>
      <c r="F28" s="328" t="s">
        <v>458</v>
      </c>
      <c r="G28" s="541" t="s">
        <v>464</v>
      </c>
      <c r="H28" s="538"/>
      <c r="I28" s="541"/>
      <c r="J28" s="543"/>
      <c r="K28" s="543"/>
    </row>
    <row r="29" spans="1:11">
      <c r="A29" s="572"/>
      <c r="B29" s="571"/>
      <c r="C29" s="571"/>
      <c r="D29" s="533" t="s">
        <v>465</v>
      </c>
      <c r="E29" s="531" t="s">
        <v>409</v>
      </c>
      <c r="F29" s="531" t="s">
        <v>458</v>
      </c>
      <c r="G29" s="537" t="s">
        <v>466</v>
      </c>
      <c r="H29" s="538"/>
      <c r="I29" s="541"/>
      <c r="J29" s="543"/>
      <c r="K29" s="543"/>
    </row>
    <row r="30" spans="1:11" ht="63" customHeight="1">
      <c r="A30" s="572"/>
      <c r="B30" s="571"/>
      <c r="C30" s="571"/>
      <c r="D30" s="534"/>
      <c r="E30" s="532"/>
      <c r="F30" s="532"/>
      <c r="G30" s="541" t="s">
        <v>467</v>
      </c>
      <c r="H30" s="538"/>
      <c r="I30" s="541"/>
      <c r="J30" s="543"/>
      <c r="K30" s="543"/>
    </row>
    <row r="31" spans="1:11">
      <c r="A31" s="572"/>
      <c r="B31" s="571"/>
      <c r="C31" s="571"/>
      <c r="D31" s="533" t="s">
        <v>468</v>
      </c>
      <c r="E31" s="531" t="s">
        <v>409</v>
      </c>
      <c r="F31" s="531" t="s">
        <v>469</v>
      </c>
      <c r="G31" s="537" t="s">
        <v>470</v>
      </c>
      <c r="H31" s="538"/>
      <c r="I31" s="541"/>
      <c r="J31" s="543"/>
      <c r="K31" s="543"/>
    </row>
    <row r="32" spans="1:11" ht="63" customHeight="1">
      <c r="A32" s="572"/>
      <c r="B32" s="571"/>
      <c r="C32" s="571"/>
      <c r="D32" s="534"/>
      <c r="E32" s="532"/>
      <c r="F32" s="532"/>
      <c r="G32" s="535" t="s">
        <v>471</v>
      </c>
      <c r="H32" s="536"/>
      <c r="I32" s="541"/>
      <c r="J32" s="543"/>
      <c r="K32" s="543"/>
    </row>
    <row r="33" spans="1:11" ht="102">
      <c r="A33" s="572"/>
      <c r="B33" s="571"/>
      <c r="C33" s="571"/>
      <c r="D33" s="225" t="s">
        <v>472</v>
      </c>
      <c r="E33" s="328" t="s">
        <v>409</v>
      </c>
      <c r="F33" s="328" t="s">
        <v>473</v>
      </c>
      <c r="G33" s="574" t="s">
        <v>474</v>
      </c>
      <c r="H33" s="574"/>
      <c r="I33" s="535"/>
      <c r="J33" s="543"/>
      <c r="K33" s="543"/>
    </row>
    <row r="34" spans="1:11" s="208" customFormat="1" ht="204" customHeight="1">
      <c r="A34" s="327" t="s">
        <v>475</v>
      </c>
      <c r="B34" s="528" t="s">
        <v>68</v>
      </c>
      <c r="C34" s="528"/>
      <c r="D34" s="207" t="s">
        <v>476</v>
      </c>
      <c r="E34" s="327" t="s">
        <v>477</v>
      </c>
      <c r="F34" s="327" t="s">
        <v>478</v>
      </c>
      <c r="G34" s="330" t="s">
        <v>411</v>
      </c>
      <c r="H34" s="330" t="s">
        <v>412</v>
      </c>
      <c r="I34" s="330" t="s">
        <v>479</v>
      </c>
      <c r="J34" s="529" t="s">
        <v>480</v>
      </c>
      <c r="K34" s="530"/>
    </row>
    <row r="35" spans="1:11" s="208" customFormat="1" ht="168" customHeight="1">
      <c r="A35" s="327" t="s">
        <v>75</v>
      </c>
      <c r="B35" s="528" t="s">
        <v>481</v>
      </c>
      <c r="C35" s="528"/>
      <c r="D35" s="207" t="s">
        <v>482</v>
      </c>
      <c r="E35" s="327" t="s">
        <v>75</v>
      </c>
      <c r="F35" s="327" t="s">
        <v>419</v>
      </c>
      <c r="G35" s="330" t="s">
        <v>411</v>
      </c>
      <c r="H35" s="330" t="s">
        <v>412</v>
      </c>
      <c r="I35" s="332" t="s">
        <v>483</v>
      </c>
      <c r="J35" s="330" t="s">
        <v>484</v>
      </c>
      <c r="K35" s="330" t="s">
        <v>485</v>
      </c>
    </row>
    <row r="36" spans="1:11">
      <c r="C36" s="210"/>
      <c r="D36" s="211"/>
      <c r="E36" s="211"/>
      <c r="F36" s="212"/>
      <c r="G36" s="212"/>
      <c r="H36" s="212"/>
      <c r="I36" s="209"/>
    </row>
    <row r="37" spans="1:11">
      <c r="C37" s="210"/>
      <c r="D37" s="211"/>
      <c r="E37" s="211"/>
      <c r="F37" s="212"/>
      <c r="G37" s="212"/>
      <c r="H37" s="212"/>
      <c r="I37" s="209"/>
    </row>
    <row r="38" spans="1:11">
      <c r="C38" s="210"/>
      <c r="D38" s="211"/>
      <c r="E38" s="211"/>
      <c r="F38" s="212"/>
      <c r="G38" s="212"/>
      <c r="H38" s="212"/>
      <c r="I38" s="209"/>
    </row>
    <row r="39" spans="1:11">
      <c r="C39" s="210"/>
      <c r="D39" s="211"/>
      <c r="E39" s="211"/>
      <c r="F39" s="212"/>
      <c r="G39" s="212"/>
      <c r="H39" s="212"/>
      <c r="I39" s="209"/>
    </row>
    <row r="40" spans="1:11">
      <c r="C40" s="210"/>
      <c r="D40" s="211"/>
      <c r="E40" s="211"/>
      <c r="F40" s="212"/>
      <c r="G40" s="212"/>
      <c r="H40" s="212"/>
      <c r="I40" s="209"/>
    </row>
    <row r="41" spans="1:11">
      <c r="C41" s="210"/>
      <c r="D41" s="211"/>
      <c r="E41" s="211"/>
      <c r="F41" s="212"/>
      <c r="G41" s="212"/>
      <c r="H41" s="212"/>
      <c r="I41" s="209"/>
    </row>
    <row r="42" spans="1:11">
      <c r="C42" s="210"/>
      <c r="D42" s="211"/>
      <c r="E42" s="211"/>
      <c r="F42" s="212"/>
      <c r="G42" s="212"/>
      <c r="H42" s="212"/>
      <c r="I42" s="209"/>
    </row>
    <row r="43" spans="1:11">
      <c r="C43" s="210"/>
      <c r="D43" s="211"/>
      <c r="E43" s="211"/>
      <c r="F43" s="212"/>
      <c r="G43" s="212"/>
      <c r="H43" s="212"/>
      <c r="I43" s="209"/>
    </row>
    <row r="44" spans="1:11">
      <c r="C44" s="210"/>
      <c r="D44" s="211"/>
      <c r="E44" s="211"/>
      <c r="F44" s="212"/>
      <c r="G44" s="212"/>
      <c r="H44" s="212"/>
      <c r="I44" s="209"/>
    </row>
    <row r="45" spans="1:11">
      <c r="C45" s="210"/>
      <c r="D45" s="211"/>
      <c r="E45" s="211"/>
      <c r="F45" s="212"/>
      <c r="G45" s="212"/>
      <c r="H45" s="212"/>
      <c r="I45" s="209"/>
    </row>
    <row r="46" spans="1:11">
      <c r="C46" s="210"/>
      <c r="D46" s="211"/>
      <c r="E46" s="211"/>
      <c r="F46" s="212"/>
      <c r="G46" s="212"/>
      <c r="H46" s="212"/>
      <c r="I46" s="209"/>
    </row>
    <row r="47" spans="1:11">
      <c r="C47" s="210"/>
      <c r="D47" s="211"/>
      <c r="E47" s="211"/>
      <c r="F47" s="212"/>
      <c r="G47" s="212"/>
      <c r="H47" s="212"/>
      <c r="I47" s="209"/>
    </row>
    <row r="48" spans="1:11">
      <c r="C48" s="210"/>
      <c r="D48" s="211"/>
      <c r="E48" s="211"/>
      <c r="F48" s="212"/>
      <c r="G48" s="212"/>
      <c r="H48" s="212"/>
      <c r="I48" s="209"/>
    </row>
    <row r="49" spans="3:9">
      <c r="C49" s="210"/>
      <c r="D49" s="211"/>
      <c r="E49" s="211"/>
      <c r="F49" s="213"/>
      <c r="G49" s="213"/>
      <c r="H49" s="213"/>
      <c r="I49" s="209"/>
    </row>
    <row r="50" spans="3:9">
      <c r="C50" s="210"/>
      <c r="D50" s="211"/>
      <c r="E50" s="211"/>
      <c r="F50" s="212"/>
      <c r="G50" s="212"/>
      <c r="H50" s="212"/>
      <c r="I50" s="209"/>
    </row>
    <row r="51" spans="3:9">
      <c r="C51" s="210"/>
      <c r="D51" s="211"/>
      <c r="E51" s="211"/>
      <c r="F51" s="212"/>
      <c r="G51" s="212"/>
      <c r="H51" s="212"/>
      <c r="I51" s="209"/>
    </row>
    <row r="52" spans="3:9">
      <c r="C52" s="210"/>
      <c r="D52" s="211"/>
      <c r="E52" s="211"/>
      <c r="F52" s="212"/>
      <c r="G52" s="212"/>
      <c r="H52" s="212"/>
      <c r="I52" s="209"/>
    </row>
    <row r="53" spans="3:9">
      <c r="C53" s="210"/>
      <c r="D53" s="211"/>
      <c r="E53" s="211"/>
      <c r="F53" s="212"/>
      <c r="G53" s="212"/>
      <c r="H53" s="212"/>
      <c r="I53" s="209"/>
    </row>
    <row r="54" spans="3:9">
      <c r="C54" s="210"/>
      <c r="D54" s="211"/>
      <c r="E54" s="211"/>
      <c r="F54" s="212"/>
      <c r="G54" s="212"/>
      <c r="H54" s="212"/>
      <c r="I54" s="209"/>
    </row>
    <row r="55" spans="3:9">
      <c r="C55" s="210"/>
      <c r="D55" s="211"/>
      <c r="E55" s="211"/>
      <c r="F55" s="212"/>
      <c r="G55" s="212"/>
      <c r="H55" s="212"/>
      <c r="I55" s="209"/>
    </row>
    <row r="56" spans="3:9">
      <c r="C56" s="210"/>
      <c r="D56" s="211"/>
      <c r="E56" s="211"/>
      <c r="F56" s="212"/>
      <c r="G56" s="212"/>
      <c r="H56" s="212"/>
      <c r="I56" s="209"/>
    </row>
    <row r="57" spans="3:9">
      <c r="C57" s="210"/>
      <c r="D57" s="211"/>
      <c r="E57" s="211"/>
      <c r="F57" s="212"/>
      <c r="G57" s="212"/>
      <c r="H57" s="212"/>
      <c r="I57" s="209"/>
    </row>
    <row r="58" spans="3:9">
      <c r="C58" s="210"/>
      <c r="D58" s="211"/>
      <c r="E58" s="211"/>
      <c r="F58" s="212"/>
      <c r="G58" s="212"/>
      <c r="H58" s="212"/>
      <c r="I58" s="209"/>
    </row>
    <row r="59" spans="3:9">
      <c r="C59" s="210"/>
      <c r="D59" s="211"/>
      <c r="E59" s="211"/>
      <c r="F59" s="212"/>
      <c r="G59" s="212"/>
      <c r="H59" s="212"/>
    </row>
    <row r="60" spans="3:9">
      <c r="C60" s="210"/>
      <c r="D60" s="211"/>
      <c r="E60" s="211"/>
      <c r="F60" s="212"/>
      <c r="G60" s="212"/>
      <c r="H60" s="212"/>
    </row>
    <row r="61" spans="3:9">
      <c r="D61" s="211"/>
      <c r="E61" s="211"/>
      <c r="F61" s="213"/>
      <c r="G61" s="213"/>
      <c r="H61" s="213"/>
    </row>
    <row r="62" spans="3:9">
      <c r="D62" s="211"/>
      <c r="E62" s="211"/>
      <c r="F62" s="214"/>
      <c r="G62" s="214"/>
      <c r="H62" s="214"/>
    </row>
    <row r="63" spans="3:9">
      <c r="D63" s="211"/>
      <c r="E63" s="211"/>
      <c r="F63" s="215"/>
      <c r="G63" s="215"/>
      <c r="H63" s="215"/>
    </row>
    <row r="64" spans="3:9">
      <c r="D64" s="211"/>
      <c r="E64" s="211"/>
      <c r="F64" s="211"/>
      <c r="G64" s="211"/>
      <c r="H64" s="211"/>
    </row>
    <row r="65" spans="4:8">
      <c r="D65" s="211"/>
      <c r="E65" s="211"/>
      <c r="F65" s="211"/>
      <c r="G65" s="211"/>
      <c r="H65" s="211"/>
    </row>
    <row r="66" spans="4:8">
      <c r="D66" s="211"/>
      <c r="E66" s="211"/>
      <c r="F66" s="211"/>
      <c r="G66" s="211"/>
      <c r="H66" s="211"/>
    </row>
    <row r="67" spans="4:8">
      <c r="D67" s="211"/>
      <c r="E67" s="211"/>
      <c r="F67" s="211"/>
      <c r="G67" s="211"/>
      <c r="H67" s="211"/>
    </row>
    <row r="68" spans="4:8">
      <c r="D68" s="211"/>
      <c r="E68" s="211"/>
      <c r="F68" s="211"/>
      <c r="G68" s="211"/>
      <c r="H68" s="211"/>
    </row>
    <row r="69" spans="4:8">
      <c r="D69" s="211"/>
      <c r="E69" s="211"/>
      <c r="F69" s="211"/>
      <c r="G69" s="211"/>
      <c r="H69" s="211"/>
    </row>
    <row r="70" spans="4:8">
      <c r="D70" s="211"/>
      <c r="E70" s="211"/>
      <c r="F70" s="211"/>
      <c r="G70" s="211"/>
      <c r="H70" s="211"/>
    </row>
    <row r="71" spans="4:8">
      <c r="D71" s="211"/>
      <c r="E71" s="211"/>
      <c r="F71" s="211"/>
      <c r="G71" s="211"/>
      <c r="H71" s="211"/>
    </row>
    <row r="72" spans="4:8">
      <c r="D72" s="211"/>
      <c r="E72" s="211"/>
      <c r="F72" s="211"/>
      <c r="G72" s="211"/>
      <c r="H72" s="211"/>
    </row>
    <row r="73" spans="4:8">
      <c r="D73" s="211"/>
      <c r="E73" s="211"/>
      <c r="F73" s="211"/>
      <c r="G73" s="211"/>
      <c r="H73" s="211"/>
    </row>
    <row r="74" spans="4:8">
      <c r="D74" s="211"/>
      <c r="E74" s="211"/>
      <c r="F74" s="211"/>
      <c r="G74" s="211"/>
      <c r="H74" s="211"/>
    </row>
    <row r="75" spans="4:8">
      <c r="D75" s="211"/>
      <c r="E75" s="211"/>
      <c r="F75" s="211"/>
      <c r="G75" s="211"/>
      <c r="H75" s="211"/>
    </row>
    <row r="76" spans="4:8">
      <c r="D76" s="211"/>
      <c r="E76" s="211"/>
      <c r="F76" s="211"/>
      <c r="G76" s="211"/>
      <c r="H76" s="211"/>
    </row>
    <row r="77" spans="4:8">
      <c r="D77" s="211"/>
      <c r="E77" s="211"/>
      <c r="F77" s="211"/>
      <c r="G77" s="211"/>
      <c r="H77" s="211"/>
    </row>
    <row r="78" spans="4:8">
      <c r="D78" s="211"/>
      <c r="E78" s="211"/>
      <c r="F78" s="211"/>
      <c r="G78" s="211"/>
      <c r="H78" s="211"/>
    </row>
    <row r="79" spans="4:8">
      <c r="D79" s="211"/>
      <c r="E79" s="211"/>
      <c r="F79" s="211"/>
      <c r="G79" s="211"/>
      <c r="H79" s="211"/>
    </row>
    <row r="80" spans="4:8">
      <c r="D80" s="211"/>
      <c r="E80" s="211"/>
      <c r="F80" s="211"/>
      <c r="G80" s="211"/>
      <c r="H80" s="211"/>
    </row>
    <row r="81" spans="4:8">
      <c r="D81" s="211"/>
      <c r="E81" s="211"/>
      <c r="F81" s="211"/>
      <c r="G81" s="211"/>
      <c r="H81" s="211"/>
    </row>
    <row r="82" spans="4:8">
      <c r="D82" s="211"/>
      <c r="E82" s="211"/>
      <c r="F82" s="211"/>
      <c r="G82" s="211"/>
      <c r="H82" s="211"/>
    </row>
    <row r="83" spans="4:8">
      <c r="D83" s="211"/>
      <c r="E83" s="211"/>
      <c r="F83" s="211"/>
      <c r="G83" s="211"/>
      <c r="H83" s="211"/>
    </row>
    <row r="84" spans="4:8">
      <c r="D84" s="211"/>
      <c r="E84" s="211"/>
      <c r="F84" s="211"/>
      <c r="G84" s="211"/>
      <c r="H84" s="211"/>
    </row>
    <row r="85" spans="4:8">
      <c r="D85" s="211"/>
      <c r="E85" s="211"/>
      <c r="F85" s="211"/>
      <c r="G85" s="211"/>
      <c r="H85" s="211"/>
    </row>
    <row r="86" spans="4:8">
      <c r="D86" s="211"/>
      <c r="E86" s="211"/>
      <c r="F86" s="211"/>
      <c r="G86" s="211"/>
      <c r="H86" s="211"/>
    </row>
    <row r="87" spans="4:8">
      <c r="D87" s="211"/>
      <c r="E87" s="211"/>
      <c r="F87" s="211"/>
      <c r="G87" s="211"/>
      <c r="H87" s="211"/>
    </row>
    <row r="88" spans="4:8">
      <c r="D88" s="211"/>
      <c r="E88" s="211"/>
      <c r="F88" s="211"/>
      <c r="G88" s="211"/>
      <c r="H88" s="211"/>
    </row>
    <row r="89" spans="4:8">
      <c r="D89" s="211"/>
      <c r="E89" s="211"/>
      <c r="F89" s="211"/>
      <c r="G89" s="211"/>
      <c r="H89" s="211"/>
    </row>
    <row r="90" spans="4:8">
      <c r="D90" s="211"/>
      <c r="E90" s="211"/>
      <c r="F90" s="211"/>
      <c r="G90" s="211"/>
      <c r="H90" s="211"/>
    </row>
    <row r="91" spans="4:8">
      <c r="D91" s="211"/>
      <c r="E91" s="211"/>
      <c r="F91" s="211"/>
      <c r="G91" s="211"/>
      <c r="H91" s="211"/>
    </row>
    <row r="92" spans="4:8">
      <c r="D92" s="211"/>
      <c r="E92" s="211"/>
      <c r="F92" s="211"/>
      <c r="G92" s="211"/>
      <c r="H92" s="211"/>
    </row>
    <row r="93" spans="4:8">
      <c r="D93" s="211"/>
      <c r="E93" s="211"/>
      <c r="F93" s="211"/>
      <c r="G93" s="211"/>
      <c r="H93" s="211"/>
    </row>
    <row r="94" spans="4:8">
      <c r="D94" s="211"/>
      <c r="E94" s="211"/>
      <c r="F94" s="211"/>
      <c r="G94" s="211"/>
      <c r="H94" s="211"/>
    </row>
    <row r="95" spans="4:8">
      <c r="D95" s="211"/>
      <c r="E95" s="211"/>
      <c r="F95" s="211"/>
      <c r="G95" s="211"/>
      <c r="H95" s="211"/>
    </row>
    <row r="96" spans="4:8">
      <c r="D96" s="211"/>
      <c r="E96" s="211"/>
      <c r="F96" s="211"/>
      <c r="G96" s="211"/>
      <c r="H96" s="211"/>
    </row>
    <row r="97" spans="4:8">
      <c r="D97" s="211"/>
      <c r="E97" s="211"/>
      <c r="F97" s="211"/>
      <c r="G97" s="211"/>
      <c r="H97" s="211"/>
    </row>
    <row r="98" spans="4:8">
      <c r="D98" s="211"/>
      <c r="E98" s="211"/>
      <c r="F98" s="211"/>
      <c r="G98" s="211"/>
      <c r="H98" s="211"/>
    </row>
    <row r="99" spans="4:8">
      <c r="D99" s="211"/>
      <c r="E99" s="211"/>
      <c r="F99" s="211"/>
      <c r="G99" s="211"/>
      <c r="H99" s="211"/>
    </row>
    <row r="100" spans="4:8">
      <c r="D100" s="211"/>
      <c r="E100" s="211"/>
      <c r="F100" s="211"/>
      <c r="G100" s="211"/>
      <c r="H100" s="211"/>
    </row>
    <row r="101" spans="4:8">
      <c r="D101" s="211"/>
      <c r="E101" s="211"/>
      <c r="F101" s="211"/>
      <c r="G101" s="211"/>
      <c r="H101" s="211"/>
    </row>
    <row r="102" spans="4:8">
      <c r="D102" s="211"/>
      <c r="E102" s="211"/>
      <c r="F102" s="211"/>
      <c r="G102" s="211"/>
      <c r="H102" s="211"/>
    </row>
    <row r="103" spans="4:8">
      <c r="D103" s="211"/>
      <c r="E103" s="211"/>
      <c r="F103" s="211"/>
      <c r="G103" s="211"/>
      <c r="H103" s="211"/>
    </row>
    <row r="104" spans="4:8">
      <c r="D104" s="211"/>
      <c r="E104" s="211"/>
      <c r="F104" s="211"/>
      <c r="G104" s="211"/>
      <c r="H104" s="211"/>
    </row>
    <row r="105" spans="4:8">
      <c r="D105" s="211"/>
      <c r="E105" s="211"/>
      <c r="F105" s="211"/>
      <c r="G105" s="211"/>
      <c r="H105" s="211"/>
    </row>
    <row r="106" spans="4:8">
      <c r="D106" s="211"/>
      <c r="E106" s="211"/>
      <c r="F106" s="211"/>
      <c r="G106" s="211"/>
      <c r="H106" s="211"/>
    </row>
    <row r="107" spans="4:8">
      <c r="D107" s="211"/>
      <c r="E107" s="211"/>
      <c r="F107" s="211"/>
      <c r="G107" s="211"/>
      <c r="H107" s="211"/>
    </row>
    <row r="108" spans="4:8">
      <c r="D108" s="211"/>
      <c r="E108" s="211"/>
      <c r="F108" s="211"/>
      <c r="G108" s="211"/>
      <c r="H108" s="211"/>
    </row>
    <row r="109" spans="4:8">
      <c r="D109" s="211"/>
      <c r="E109" s="211"/>
      <c r="F109" s="211"/>
      <c r="G109" s="211"/>
      <c r="H109" s="211"/>
    </row>
    <row r="110" spans="4:8">
      <c r="D110" s="211"/>
      <c r="E110" s="211"/>
      <c r="F110" s="211"/>
      <c r="G110" s="211"/>
      <c r="H110" s="211"/>
    </row>
    <row r="111" spans="4:8">
      <c r="D111" s="211"/>
      <c r="E111" s="211"/>
      <c r="F111" s="211"/>
      <c r="G111" s="211"/>
      <c r="H111" s="211"/>
    </row>
    <row r="112" spans="4:8">
      <c r="D112" s="211"/>
      <c r="E112" s="211"/>
      <c r="F112" s="211"/>
      <c r="G112" s="211"/>
      <c r="H112" s="211"/>
    </row>
    <row r="113" spans="4:8">
      <c r="D113" s="211"/>
      <c r="E113" s="211"/>
      <c r="F113" s="211"/>
      <c r="G113" s="211"/>
      <c r="H113" s="211"/>
    </row>
    <row r="114" spans="4:8">
      <c r="D114" s="211"/>
      <c r="E114" s="211"/>
      <c r="F114" s="211"/>
      <c r="G114" s="211"/>
      <c r="H114" s="211"/>
    </row>
    <row r="115" spans="4:8">
      <c r="D115" s="211"/>
      <c r="E115" s="211"/>
      <c r="F115" s="211"/>
      <c r="G115" s="211"/>
      <c r="H115" s="211"/>
    </row>
    <row r="116" spans="4:8">
      <c r="D116" s="211"/>
      <c r="E116" s="211"/>
      <c r="F116" s="211"/>
      <c r="G116" s="211"/>
      <c r="H116" s="211"/>
    </row>
    <row r="117" spans="4:8">
      <c r="D117" s="211"/>
      <c r="E117" s="211"/>
      <c r="F117" s="211"/>
      <c r="G117" s="211"/>
      <c r="H117" s="211"/>
    </row>
    <row r="118" spans="4:8">
      <c r="D118" s="211"/>
      <c r="E118" s="211"/>
      <c r="F118" s="211"/>
      <c r="G118" s="211"/>
      <c r="H118" s="211"/>
    </row>
    <row r="119" spans="4:8">
      <c r="D119" s="211"/>
      <c r="E119" s="211"/>
      <c r="F119" s="211"/>
      <c r="G119" s="211"/>
      <c r="H119" s="211"/>
    </row>
    <row r="120" spans="4:8">
      <c r="D120" s="211"/>
      <c r="E120" s="211"/>
      <c r="F120" s="211"/>
      <c r="G120" s="211"/>
      <c r="H120" s="211"/>
    </row>
    <row r="121" spans="4:8">
      <c r="D121" s="211"/>
      <c r="E121" s="211"/>
      <c r="F121" s="211"/>
      <c r="G121" s="211"/>
      <c r="H121" s="211"/>
    </row>
    <row r="122" spans="4:8">
      <c r="D122" s="211"/>
      <c r="E122" s="211"/>
      <c r="F122" s="211"/>
      <c r="G122" s="211"/>
      <c r="H122" s="211"/>
    </row>
    <row r="123" spans="4:8">
      <c r="D123" s="211"/>
      <c r="E123" s="211"/>
      <c r="F123" s="211"/>
      <c r="G123" s="211"/>
      <c r="H123" s="211"/>
    </row>
    <row r="124" spans="4:8">
      <c r="D124" s="211"/>
      <c r="E124" s="211"/>
      <c r="F124" s="211"/>
      <c r="G124" s="211"/>
      <c r="H124" s="211"/>
    </row>
    <row r="125" spans="4:8">
      <c r="D125" s="211"/>
      <c r="E125" s="211"/>
      <c r="F125" s="211"/>
      <c r="G125" s="211"/>
      <c r="H125" s="211"/>
    </row>
    <row r="126" spans="4:8">
      <c r="D126" s="211"/>
      <c r="E126" s="211"/>
      <c r="F126" s="211"/>
      <c r="G126" s="211"/>
      <c r="H126" s="211"/>
    </row>
    <row r="127" spans="4:8">
      <c r="D127" s="211"/>
      <c r="E127" s="211"/>
      <c r="F127" s="211"/>
      <c r="G127" s="211"/>
      <c r="H127" s="211"/>
    </row>
    <row r="128" spans="4:8">
      <c r="D128" s="211"/>
      <c r="E128" s="211"/>
      <c r="F128" s="211"/>
      <c r="G128" s="211"/>
      <c r="H128" s="211"/>
    </row>
    <row r="129" spans="4:8">
      <c r="D129" s="211"/>
      <c r="E129" s="211"/>
      <c r="F129" s="211"/>
      <c r="G129" s="211"/>
      <c r="H129" s="211"/>
    </row>
    <row r="130" spans="4:8">
      <c r="D130" s="211"/>
      <c r="E130" s="211"/>
      <c r="F130" s="211"/>
      <c r="G130" s="211"/>
      <c r="H130" s="211"/>
    </row>
    <row r="131" spans="4:8">
      <c r="D131" s="211"/>
      <c r="E131" s="211"/>
      <c r="F131" s="211"/>
      <c r="G131" s="211"/>
      <c r="H131" s="211"/>
    </row>
    <row r="132" spans="4:8">
      <c r="D132" s="211"/>
      <c r="E132" s="211"/>
      <c r="F132" s="211"/>
      <c r="G132" s="211"/>
      <c r="H132" s="211"/>
    </row>
    <row r="133" spans="4:8">
      <c r="D133" s="211"/>
      <c r="E133" s="211"/>
      <c r="F133" s="211"/>
      <c r="G133" s="211"/>
      <c r="H133" s="211"/>
    </row>
    <row r="134" spans="4:8">
      <c r="D134" s="211"/>
      <c r="E134" s="211"/>
      <c r="F134" s="211"/>
      <c r="G134" s="211"/>
      <c r="H134" s="211"/>
    </row>
    <row r="135" spans="4:8">
      <c r="D135" s="211"/>
      <c r="E135" s="211"/>
      <c r="F135" s="211"/>
      <c r="G135" s="211"/>
      <c r="H135" s="211"/>
    </row>
    <row r="136" spans="4:8">
      <c r="D136" s="211"/>
      <c r="E136" s="211"/>
      <c r="F136" s="211"/>
      <c r="G136" s="211"/>
      <c r="H136" s="211"/>
    </row>
    <row r="137" spans="4:8">
      <c r="D137" s="211"/>
      <c r="E137" s="211"/>
      <c r="F137" s="211"/>
      <c r="G137" s="211"/>
      <c r="H137" s="211"/>
    </row>
    <row r="138" spans="4:8">
      <c r="D138" s="211"/>
      <c r="E138" s="211"/>
      <c r="F138" s="211"/>
      <c r="G138" s="211"/>
      <c r="H138" s="211"/>
    </row>
    <row r="139" spans="4:8">
      <c r="D139" s="211"/>
      <c r="E139" s="211"/>
      <c r="F139" s="211"/>
      <c r="G139" s="211"/>
      <c r="H139" s="211"/>
    </row>
    <row r="140" spans="4:8">
      <c r="D140" s="211"/>
      <c r="E140" s="211"/>
      <c r="F140" s="211"/>
      <c r="G140" s="211"/>
      <c r="H140" s="211"/>
    </row>
    <row r="141" spans="4:8">
      <c r="D141" s="211"/>
      <c r="E141" s="211"/>
      <c r="F141" s="211"/>
      <c r="G141" s="211"/>
      <c r="H141" s="211"/>
    </row>
    <row r="142" spans="4:8">
      <c r="D142" s="211"/>
      <c r="E142" s="211"/>
      <c r="F142" s="211"/>
      <c r="G142" s="211"/>
      <c r="H142" s="211"/>
    </row>
    <row r="143" spans="4:8">
      <c r="D143" s="211"/>
      <c r="E143" s="211"/>
      <c r="F143" s="211"/>
      <c r="G143" s="211"/>
      <c r="H143" s="211"/>
    </row>
    <row r="144" spans="4:8">
      <c r="D144" s="211"/>
      <c r="E144" s="211"/>
      <c r="F144" s="211"/>
      <c r="G144" s="211"/>
      <c r="H144" s="211"/>
    </row>
    <row r="145" spans="4:8">
      <c r="D145" s="211"/>
      <c r="E145" s="211"/>
      <c r="F145" s="211"/>
      <c r="G145" s="211"/>
      <c r="H145" s="211"/>
    </row>
    <row r="146" spans="4:8">
      <c r="D146" s="211"/>
      <c r="E146" s="211"/>
      <c r="F146" s="211"/>
      <c r="G146" s="211"/>
      <c r="H146" s="211"/>
    </row>
    <row r="147" spans="4:8">
      <c r="D147" s="211"/>
      <c r="E147" s="211"/>
      <c r="F147" s="211"/>
      <c r="G147" s="211"/>
      <c r="H147" s="211"/>
    </row>
    <row r="148" spans="4:8">
      <c r="D148" s="211"/>
      <c r="E148" s="211"/>
      <c r="F148" s="211"/>
      <c r="G148" s="211"/>
      <c r="H148" s="211"/>
    </row>
    <row r="149" spans="4:8">
      <c r="D149" s="211"/>
      <c r="E149" s="211"/>
      <c r="F149" s="211"/>
      <c r="G149" s="211"/>
      <c r="H149" s="211"/>
    </row>
    <row r="150" spans="4:8">
      <c r="D150" s="211"/>
      <c r="E150" s="211"/>
      <c r="F150" s="211"/>
      <c r="G150" s="211"/>
      <c r="H150" s="211"/>
    </row>
    <row r="151" spans="4:8">
      <c r="D151" s="211"/>
      <c r="E151" s="211"/>
      <c r="F151" s="211"/>
      <c r="G151" s="211"/>
      <c r="H151" s="211"/>
    </row>
    <row r="152" spans="4:8">
      <c r="D152" s="211"/>
      <c r="E152" s="211"/>
      <c r="F152" s="211"/>
      <c r="G152" s="211"/>
      <c r="H152" s="211"/>
    </row>
    <row r="153" spans="4:8">
      <c r="D153" s="211"/>
      <c r="E153" s="211"/>
      <c r="F153" s="211"/>
      <c r="G153" s="211"/>
      <c r="H153" s="211"/>
    </row>
    <row r="154" spans="4:8">
      <c r="D154" s="211"/>
      <c r="E154" s="211"/>
      <c r="F154" s="211"/>
      <c r="G154" s="211"/>
      <c r="H154" s="211"/>
    </row>
    <row r="155" spans="4:8">
      <c r="D155" s="211"/>
      <c r="E155" s="211"/>
      <c r="F155" s="211"/>
      <c r="G155" s="211"/>
      <c r="H155" s="211"/>
    </row>
    <row r="156" spans="4:8">
      <c r="D156" s="211"/>
      <c r="E156" s="211"/>
      <c r="F156" s="211"/>
      <c r="G156" s="211"/>
      <c r="H156" s="211"/>
    </row>
    <row r="157" spans="4:8">
      <c r="D157" s="211"/>
      <c r="E157" s="211"/>
      <c r="F157" s="211"/>
      <c r="G157" s="211"/>
      <c r="H157" s="211"/>
    </row>
    <row r="158" spans="4:8">
      <c r="D158" s="211"/>
      <c r="E158" s="211"/>
      <c r="F158" s="211"/>
      <c r="G158" s="211"/>
      <c r="H158" s="211"/>
    </row>
    <row r="159" spans="4:8">
      <c r="D159" s="211"/>
      <c r="E159" s="211"/>
      <c r="F159" s="211"/>
      <c r="G159" s="211"/>
      <c r="H159" s="211"/>
    </row>
    <row r="160" spans="4:8">
      <c r="D160" s="211"/>
      <c r="E160" s="211"/>
      <c r="F160" s="211"/>
      <c r="G160" s="211"/>
      <c r="H160" s="211"/>
    </row>
    <row r="161" spans="4:8">
      <c r="D161" s="211"/>
      <c r="E161" s="211"/>
      <c r="F161" s="211"/>
      <c r="G161" s="211"/>
      <c r="H161" s="211"/>
    </row>
    <row r="162" spans="4:8">
      <c r="D162" s="211"/>
      <c r="E162" s="211"/>
      <c r="F162" s="211"/>
      <c r="G162" s="211"/>
      <c r="H162" s="211"/>
    </row>
    <row r="163" spans="4:8">
      <c r="D163" s="211"/>
      <c r="E163" s="211"/>
      <c r="F163" s="211"/>
      <c r="G163" s="211"/>
      <c r="H163" s="211"/>
    </row>
    <row r="164" spans="4:8">
      <c r="D164" s="211"/>
      <c r="E164" s="211"/>
      <c r="F164" s="211"/>
      <c r="G164" s="211"/>
      <c r="H164" s="211"/>
    </row>
    <row r="165" spans="4:8">
      <c r="D165" s="211"/>
      <c r="E165" s="211"/>
      <c r="F165" s="211"/>
      <c r="G165" s="211"/>
      <c r="H165" s="211"/>
    </row>
    <row r="166" spans="4:8">
      <c r="D166" s="211"/>
      <c r="E166" s="211"/>
      <c r="F166" s="211"/>
      <c r="G166" s="211"/>
      <c r="H166" s="211"/>
    </row>
    <row r="167" spans="4:8">
      <c r="D167" s="211"/>
      <c r="E167" s="211"/>
      <c r="F167" s="211"/>
      <c r="G167" s="211"/>
      <c r="H167" s="211"/>
    </row>
    <row r="168" spans="4:8">
      <c r="D168" s="211"/>
      <c r="E168" s="211"/>
      <c r="F168" s="211"/>
      <c r="G168" s="211"/>
      <c r="H168" s="211"/>
    </row>
    <row r="169" spans="4:8">
      <c r="D169" s="211"/>
      <c r="E169" s="211"/>
      <c r="F169" s="211"/>
      <c r="G169" s="211"/>
      <c r="H169" s="211"/>
    </row>
    <row r="170" spans="4:8">
      <c r="D170" s="211"/>
      <c r="E170" s="211"/>
      <c r="F170" s="211"/>
      <c r="G170" s="211"/>
      <c r="H170" s="211"/>
    </row>
    <row r="171" spans="4:8">
      <c r="D171" s="211"/>
      <c r="E171" s="211"/>
      <c r="F171" s="211"/>
      <c r="G171" s="211"/>
      <c r="H171" s="211"/>
    </row>
    <row r="172" spans="4:8">
      <c r="D172" s="211"/>
      <c r="E172" s="211"/>
      <c r="F172" s="211"/>
      <c r="G172" s="211"/>
      <c r="H172" s="211"/>
    </row>
    <row r="173" spans="4:8">
      <c r="D173" s="211"/>
      <c r="E173" s="211"/>
      <c r="F173" s="211"/>
      <c r="G173" s="211"/>
      <c r="H173" s="211"/>
    </row>
    <row r="174" spans="4:8">
      <c r="D174" s="211"/>
      <c r="E174" s="211"/>
      <c r="F174" s="211"/>
      <c r="G174" s="211"/>
      <c r="H174" s="211"/>
    </row>
    <row r="175" spans="4:8">
      <c r="D175" s="211"/>
      <c r="E175" s="211"/>
      <c r="F175" s="211"/>
      <c r="G175" s="211"/>
      <c r="H175" s="211"/>
    </row>
    <row r="176" spans="4:8">
      <c r="D176" s="211"/>
      <c r="E176" s="211"/>
      <c r="F176" s="211"/>
      <c r="G176" s="211"/>
      <c r="H176" s="211"/>
    </row>
    <row r="177" spans="4:8">
      <c r="D177" s="211"/>
      <c r="E177" s="211"/>
      <c r="F177" s="211"/>
      <c r="G177" s="211"/>
      <c r="H177" s="211"/>
    </row>
    <row r="178" spans="4:8">
      <c r="D178" s="211"/>
      <c r="E178" s="211"/>
      <c r="F178" s="211"/>
      <c r="G178" s="211"/>
      <c r="H178" s="211"/>
    </row>
    <row r="179" spans="4:8">
      <c r="D179" s="211"/>
      <c r="E179" s="211"/>
      <c r="F179" s="211"/>
      <c r="G179" s="211"/>
      <c r="H179" s="211"/>
    </row>
    <row r="180" spans="4:8">
      <c r="D180" s="211"/>
      <c r="E180" s="211"/>
      <c r="F180" s="211"/>
      <c r="G180" s="211"/>
      <c r="H180" s="211"/>
    </row>
    <row r="181" spans="4:8">
      <c r="D181" s="211"/>
      <c r="E181" s="211"/>
      <c r="F181" s="211"/>
      <c r="G181" s="211"/>
      <c r="H181" s="211"/>
    </row>
    <row r="182" spans="4:8">
      <c r="D182" s="211"/>
      <c r="E182" s="211"/>
      <c r="F182" s="211"/>
      <c r="G182" s="211"/>
      <c r="H182" s="211"/>
    </row>
    <row r="183" spans="4:8">
      <c r="D183" s="211"/>
      <c r="E183" s="211"/>
      <c r="F183" s="211"/>
      <c r="G183" s="211"/>
      <c r="H183" s="211"/>
    </row>
    <row r="184" spans="4:8">
      <c r="D184" s="211"/>
      <c r="E184" s="211"/>
      <c r="F184" s="211"/>
      <c r="G184" s="211"/>
      <c r="H184" s="211"/>
    </row>
    <row r="185" spans="4:8">
      <c r="D185" s="211"/>
      <c r="E185" s="211"/>
      <c r="F185" s="211"/>
      <c r="G185" s="211"/>
      <c r="H185" s="211"/>
    </row>
    <row r="186" spans="4:8">
      <c r="D186" s="211"/>
      <c r="E186" s="211"/>
      <c r="F186" s="211"/>
      <c r="G186" s="211"/>
      <c r="H186" s="211"/>
    </row>
    <row r="187" spans="4:8">
      <c r="D187" s="211"/>
      <c r="E187" s="211"/>
      <c r="F187" s="211"/>
      <c r="G187" s="211"/>
      <c r="H187" s="211"/>
    </row>
    <row r="188" spans="4:8">
      <c r="D188" s="211"/>
      <c r="E188" s="211"/>
      <c r="F188" s="211"/>
      <c r="G188" s="211"/>
      <c r="H188" s="211"/>
    </row>
    <row r="189" spans="4:8">
      <c r="D189" s="211"/>
      <c r="E189" s="211"/>
      <c r="F189" s="211"/>
      <c r="G189" s="211"/>
      <c r="H189" s="211"/>
    </row>
    <row r="190" spans="4:8">
      <c r="D190" s="211"/>
      <c r="E190" s="211"/>
      <c r="F190" s="211"/>
      <c r="G190" s="211"/>
      <c r="H190" s="211"/>
    </row>
    <row r="191" spans="4:8">
      <c r="D191" s="211"/>
      <c r="E191" s="211"/>
      <c r="F191" s="211"/>
      <c r="G191" s="211"/>
      <c r="H191" s="211"/>
    </row>
    <row r="192" spans="4:8">
      <c r="D192" s="211"/>
      <c r="E192" s="211"/>
      <c r="F192" s="211"/>
      <c r="G192" s="211"/>
      <c r="H192" s="211"/>
    </row>
    <row r="193" spans="4:8">
      <c r="D193" s="211"/>
      <c r="E193" s="211"/>
      <c r="F193" s="211"/>
      <c r="G193" s="211"/>
      <c r="H193" s="211"/>
    </row>
    <row r="194" spans="4:8">
      <c r="D194" s="211"/>
      <c r="E194" s="211"/>
      <c r="F194" s="211"/>
      <c r="G194" s="211"/>
      <c r="H194" s="211"/>
    </row>
    <row r="195" spans="4:8">
      <c r="D195" s="211"/>
      <c r="E195" s="211"/>
      <c r="F195" s="211"/>
      <c r="G195" s="211"/>
      <c r="H195" s="211"/>
    </row>
    <row r="196" spans="4:8">
      <c r="D196" s="211"/>
      <c r="E196" s="211"/>
      <c r="F196" s="211"/>
      <c r="G196" s="211"/>
      <c r="H196" s="211"/>
    </row>
    <row r="197" spans="4:8">
      <c r="D197" s="211"/>
      <c r="E197" s="211"/>
      <c r="F197" s="211"/>
      <c r="G197" s="211"/>
      <c r="H197" s="211"/>
    </row>
    <row r="198" spans="4:8">
      <c r="D198" s="211"/>
      <c r="E198" s="211"/>
      <c r="F198" s="211"/>
      <c r="G198" s="211"/>
      <c r="H198" s="211"/>
    </row>
    <row r="199" spans="4:8">
      <c r="D199" s="211"/>
      <c r="E199" s="211"/>
      <c r="F199" s="211"/>
      <c r="G199" s="211"/>
      <c r="H199" s="211"/>
    </row>
    <row r="200" spans="4:8">
      <c r="D200" s="211"/>
      <c r="E200" s="211"/>
      <c r="F200" s="211"/>
      <c r="G200" s="211"/>
      <c r="H200" s="211"/>
    </row>
    <row r="201" spans="4:8">
      <c r="D201" s="211"/>
      <c r="E201" s="211"/>
      <c r="F201" s="211"/>
      <c r="G201" s="211"/>
      <c r="H201" s="211"/>
    </row>
    <row r="202" spans="4:8">
      <c r="D202" s="211"/>
      <c r="E202" s="211"/>
      <c r="F202" s="211"/>
      <c r="G202" s="211"/>
      <c r="H202" s="211"/>
    </row>
    <row r="203" spans="4:8">
      <c r="D203" s="211"/>
      <c r="E203" s="211"/>
      <c r="F203" s="211"/>
      <c r="G203" s="211"/>
      <c r="H203" s="211"/>
    </row>
    <row r="204" spans="4:8">
      <c r="D204" s="211"/>
      <c r="E204" s="211"/>
      <c r="F204" s="211"/>
      <c r="G204" s="211"/>
      <c r="H204" s="211"/>
    </row>
    <row r="205" spans="4:8">
      <c r="D205" s="211"/>
      <c r="E205" s="211"/>
      <c r="F205" s="211"/>
      <c r="G205" s="211"/>
      <c r="H205" s="211"/>
    </row>
    <row r="206" spans="4:8">
      <c r="D206" s="211"/>
      <c r="E206" s="211"/>
      <c r="F206" s="211"/>
      <c r="G206" s="211"/>
      <c r="H206" s="211"/>
    </row>
    <row r="207" spans="4:8">
      <c r="D207" s="211"/>
      <c r="E207" s="211"/>
      <c r="F207" s="211"/>
      <c r="G207" s="211"/>
      <c r="H207" s="211"/>
    </row>
    <row r="208" spans="4:8">
      <c r="D208" s="211"/>
      <c r="E208" s="211"/>
      <c r="F208" s="211"/>
      <c r="G208" s="211"/>
      <c r="H208" s="211"/>
    </row>
    <row r="209" spans="4:8">
      <c r="D209" s="211"/>
      <c r="E209" s="211"/>
      <c r="F209" s="211"/>
      <c r="G209" s="211"/>
      <c r="H209" s="211"/>
    </row>
    <row r="210" spans="4:8">
      <c r="D210" s="211"/>
      <c r="E210" s="211"/>
      <c r="F210" s="211"/>
      <c r="G210" s="211"/>
      <c r="H210" s="211"/>
    </row>
    <row r="211" spans="4:8">
      <c r="D211" s="211"/>
      <c r="E211" s="211"/>
      <c r="F211" s="211"/>
      <c r="G211" s="211"/>
      <c r="H211" s="211"/>
    </row>
    <row r="212" spans="4:8">
      <c r="D212" s="211"/>
      <c r="E212" s="211"/>
      <c r="F212" s="211"/>
      <c r="G212" s="211"/>
      <c r="H212" s="211"/>
    </row>
    <row r="213" spans="4:8">
      <c r="D213" s="211"/>
      <c r="E213" s="211"/>
      <c r="F213" s="211"/>
      <c r="G213" s="211"/>
      <c r="H213" s="211"/>
    </row>
    <row r="214" spans="4:8">
      <c r="D214" s="211"/>
      <c r="E214" s="211"/>
      <c r="F214" s="211"/>
      <c r="G214" s="211"/>
      <c r="H214" s="211"/>
    </row>
    <row r="215" spans="4:8">
      <c r="D215" s="211"/>
      <c r="E215" s="211"/>
      <c r="F215" s="211"/>
      <c r="G215" s="211"/>
      <c r="H215" s="211"/>
    </row>
    <row r="216" spans="4:8">
      <c r="D216" s="211"/>
      <c r="E216" s="211"/>
      <c r="F216" s="211"/>
      <c r="G216" s="211"/>
      <c r="H216" s="211"/>
    </row>
    <row r="217" spans="4:8">
      <c r="D217" s="211"/>
      <c r="E217" s="211"/>
      <c r="F217" s="211"/>
      <c r="G217" s="211"/>
      <c r="H217" s="211"/>
    </row>
    <row r="218" spans="4:8">
      <c r="D218" s="211"/>
      <c r="E218" s="211"/>
      <c r="F218" s="211"/>
      <c r="G218" s="211"/>
      <c r="H218" s="211"/>
    </row>
    <row r="219" spans="4:8">
      <c r="D219" s="211"/>
      <c r="E219" s="211"/>
      <c r="F219" s="211"/>
      <c r="G219" s="211"/>
      <c r="H219" s="211"/>
    </row>
    <row r="220" spans="4:8">
      <c r="D220" s="211"/>
      <c r="E220" s="211"/>
      <c r="F220" s="211"/>
      <c r="G220" s="211"/>
      <c r="H220" s="211"/>
    </row>
    <row r="221" spans="4:8">
      <c r="D221" s="211"/>
      <c r="E221" s="211"/>
      <c r="F221" s="211"/>
      <c r="G221" s="211"/>
      <c r="H221" s="211"/>
    </row>
    <row r="222" spans="4:8">
      <c r="D222" s="211"/>
      <c r="E222" s="211"/>
      <c r="F222" s="211"/>
      <c r="G222" s="211"/>
      <c r="H222" s="211"/>
    </row>
    <row r="223" spans="4:8">
      <c r="D223" s="211"/>
      <c r="E223" s="211"/>
      <c r="F223" s="211"/>
      <c r="G223" s="211"/>
      <c r="H223" s="211"/>
    </row>
    <row r="224" spans="4:8">
      <c r="D224" s="211"/>
      <c r="E224" s="211"/>
      <c r="F224" s="211"/>
      <c r="G224" s="211"/>
      <c r="H224" s="211"/>
    </row>
    <row r="225" spans="4:8">
      <c r="D225" s="211"/>
      <c r="E225" s="211"/>
      <c r="F225" s="211"/>
      <c r="G225" s="211"/>
      <c r="H225" s="211"/>
    </row>
    <row r="226" spans="4:8">
      <c r="D226" s="211"/>
      <c r="E226" s="211"/>
      <c r="F226" s="211"/>
      <c r="G226" s="211"/>
      <c r="H226" s="211"/>
    </row>
    <row r="227" spans="4:8">
      <c r="D227" s="211"/>
      <c r="E227" s="211"/>
      <c r="F227" s="211"/>
      <c r="G227" s="211"/>
      <c r="H227" s="211"/>
    </row>
    <row r="228" spans="4:8">
      <c r="D228" s="211"/>
      <c r="E228" s="211"/>
      <c r="F228" s="211"/>
      <c r="G228" s="211"/>
      <c r="H228" s="211"/>
    </row>
    <row r="229" spans="4:8">
      <c r="D229" s="211"/>
      <c r="E229" s="211"/>
      <c r="F229" s="211"/>
      <c r="G229" s="211"/>
      <c r="H229" s="211"/>
    </row>
    <row r="230" spans="4:8">
      <c r="D230" s="211"/>
      <c r="E230" s="211"/>
      <c r="F230" s="211"/>
      <c r="G230" s="211"/>
      <c r="H230" s="211"/>
    </row>
    <row r="231" spans="4:8">
      <c r="D231" s="211"/>
      <c r="E231" s="211"/>
      <c r="F231" s="211"/>
      <c r="G231" s="211"/>
      <c r="H231" s="211"/>
    </row>
    <row r="232" spans="4:8">
      <c r="D232" s="211"/>
      <c r="E232" s="211"/>
      <c r="F232" s="211"/>
      <c r="G232" s="211"/>
      <c r="H232" s="211"/>
    </row>
    <row r="233" spans="4:8">
      <c r="D233" s="211"/>
      <c r="E233" s="211"/>
      <c r="F233" s="211"/>
      <c r="G233" s="211"/>
      <c r="H233" s="211"/>
    </row>
    <row r="234" spans="4:8">
      <c r="D234" s="211"/>
      <c r="E234" s="211"/>
      <c r="F234" s="211"/>
      <c r="G234" s="211"/>
      <c r="H234" s="211"/>
    </row>
    <row r="235" spans="4:8">
      <c r="D235" s="211"/>
      <c r="E235" s="211"/>
      <c r="F235" s="211"/>
      <c r="G235" s="211"/>
      <c r="H235" s="211"/>
    </row>
    <row r="236" spans="4:8">
      <c r="D236" s="211"/>
      <c r="E236" s="211"/>
      <c r="F236" s="211"/>
      <c r="G236" s="211"/>
      <c r="H236" s="211"/>
    </row>
    <row r="237" spans="4:8">
      <c r="D237" s="211"/>
      <c r="E237" s="211"/>
      <c r="F237" s="211"/>
      <c r="G237" s="211"/>
      <c r="H237" s="211"/>
    </row>
    <row r="238" spans="4:8">
      <c r="D238" s="211"/>
      <c r="E238" s="211"/>
      <c r="F238" s="211"/>
      <c r="G238" s="211"/>
      <c r="H238" s="211"/>
    </row>
    <row r="239" spans="4:8">
      <c r="D239" s="211"/>
      <c r="E239" s="211"/>
      <c r="F239" s="211"/>
      <c r="G239" s="211"/>
      <c r="H239" s="211"/>
    </row>
    <row r="240" spans="4:8">
      <c r="D240" s="211"/>
      <c r="E240" s="211"/>
      <c r="F240" s="211"/>
      <c r="G240" s="211"/>
      <c r="H240" s="211"/>
    </row>
    <row r="241" spans="4:8">
      <c r="D241" s="211"/>
      <c r="E241" s="211"/>
      <c r="F241" s="211"/>
      <c r="G241" s="211"/>
      <c r="H241" s="211"/>
    </row>
    <row r="242" spans="4:8">
      <c r="D242" s="211"/>
      <c r="E242" s="211"/>
      <c r="F242" s="211"/>
      <c r="G242" s="211"/>
      <c r="H242" s="211"/>
    </row>
    <row r="243" spans="4:8">
      <c r="D243" s="211"/>
      <c r="E243" s="211"/>
      <c r="F243" s="211"/>
      <c r="G243" s="211"/>
      <c r="H243" s="211"/>
    </row>
    <row r="244" spans="4:8">
      <c r="D244" s="211"/>
      <c r="E244" s="211"/>
      <c r="F244" s="211"/>
      <c r="G244" s="211"/>
      <c r="H244" s="211"/>
    </row>
    <row r="245" spans="4:8">
      <c r="D245" s="211"/>
      <c r="E245" s="211"/>
      <c r="F245" s="211"/>
      <c r="G245" s="211"/>
      <c r="H245" s="211"/>
    </row>
    <row r="246" spans="4:8">
      <c r="D246" s="211"/>
      <c r="E246" s="211"/>
      <c r="F246" s="211"/>
      <c r="G246" s="211"/>
      <c r="H246" s="211"/>
    </row>
    <row r="247" spans="4:8">
      <c r="D247" s="211"/>
      <c r="E247" s="211"/>
      <c r="F247" s="211"/>
      <c r="G247" s="211"/>
      <c r="H247" s="211"/>
    </row>
    <row r="248" spans="4:8">
      <c r="D248" s="211"/>
      <c r="E248" s="211"/>
      <c r="F248" s="211"/>
      <c r="G248" s="211"/>
      <c r="H248" s="211"/>
    </row>
    <row r="249" spans="4:8">
      <c r="D249" s="211"/>
      <c r="E249" s="211"/>
      <c r="F249" s="211"/>
      <c r="G249" s="211"/>
      <c r="H249" s="211"/>
    </row>
    <row r="250" spans="4:8">
      <c r="D250" s="211"/>
      <c r="E250" s="211"/>
      <c r="F250" s="211"/>
      <c r="G250" s="211"/>
      <c r="H250" s="211"/>
    </row>
    <row r="251" spans="4:8">
      <c r="D251" s="211"/>
      <c r="E251" s="211"/>
      <c r="F251" s="211"/>
      <c r="G251" s="211"/>
      <c r="H251" s="211"/>
    </row>
    <row r="252" spans="4:8">
      <c r="D252" s="211"/>
      <c r="E252" s="211"/>
      <c r="F252" s="211"/>
      <c r="G252" s="211"/>
      <c r="H252" s="211"/>
    </row>
    <row r="253" spans="4:8">
      <c r="D253" s="211"/>
      <c r="E253" s="211"/>
      <c r="F253" s="211"/>
      <c r="G253" s="211"/>
      <c r="H253" s="211"/>
    </row>
    <row r="254" spans="4:8">
      <c r="D254" s="211"/>
      <c r="E254" s="211"/>
      <c r="F254" s="211"/>
      <c r="G254" s="211"/>
      <c r="H254" s="211"/>
    </row>
    <row r="255" spans="4:8">
      <c r="D255" s="211"/>
      <c r="E255" s="211"/>
      <c r="F255" s="211"/>
      <c r="G255" s="211"/>
      <c r="H255" s="211"/>
    </row>
    <row r="256" spans="4:8">
      <c r="D256" s="211"/>
      <c r="E256" s="211"/>
      <c r="F256" s="211"/>
      <c r="G256" s="211"/>
      <c r="H256" s="211"/>
    </row>
    <row r="257" spans="4:8">
      <c r="D257" s="211"/>
      <c r="E257" s="211"/>
      <c r="F257" s="211"/>
      <c r="G257" s="211"/>
      <c r="H257" s="211"/>
    </row>
    <row r="258" spans="4:8">
      <c r="D258" s="211"/>
      <c r="E258" s="211"/>
      <c r="F258" s="211"/>
      <c r="G258" s="211"/>
      <c r="H258" s="211"/>
    </row>
    <row r="259" spans="4:8">
      <c r="D259" s="211"/>
      <c r="E259" s="211"/>
      <c r="F259" s="211"/>
      <c r="G259" s="211"/>
      <c r="H259" s="211"/>
    </row>
    <row r="260" spans="4:8">
      <c r="D260" s="211"/>
      <c r="E260" s="211"/>
      <c r="F260" s="211"/>
      <c r="G260" s="211"/>
      <c r="H260" s="211"/>
    </row>
    <row r="261" spans="4:8">
      <c r="D261" s="211"/>
      <c r="E261" s="211"/>
      <c r="F261" s="211"/>
      <c r="G261" s="211"/>
      <c r="H261" s="211"/>
    </row>
    <row r="262" spans="4:8">
      <c r="D262" s="211"/>
      <c r="E262" s="211"/>
      <c r="F262" s="211"/>
      <c r="G262" s="211"/>
      <c r="H262" s="211"/>
    </row>
    <row r="263" spans="4:8">
      <c r="D263" s="211"/>
      <c r="E263" s="211"/>
      <c r="F263" s="211"/>
      <c r="G263" s="211"/>
      <c r="H263" s="211"/>
    </row>
    <row r="264" spans="4:8">
      <c r="D264" s="211"/>
      <c r="E264" s="211"/>
      <c r="F264" s="211"/>
      <c r="G264" s="211"/>
      <c r="H264" s="211"/>
    </row>
    <row r="265" spans="4:8">
      <c r="D265" s="211"/>
      <c r="E265" s="211"/>
      <c r="F265" s="211"/>
      <c r="G265" s="211"/>
      <c r="H265" s="211"/>
    </row>
    <row r="266" spans="4:8">
      <c r="D266" s="211"/>
      <c r="E266" s="211"/>
      <c r="F266" s="211"/>
      <c r="G266" s="211"/>
      <c r="H266" s="211"/>
    </row>
    <row r="267" spans="4:8">
      <c r="D267" s="211"/>
      <c r="E267" s="211"/>
      <c r="F267" s="211"/>
      <c r="G267" s="211"/>
      <c r="H267" s="211"/>
    </row>
    <row r="268" spans="4:8">
      <c r="D268" s="216"/>
      <c r="E268" s="216"/>
      <c r="F268" s="216"/>
      <c r="G268" s="216"/>
      <c r="H268" s="216"/>
    </row>
    <row r="269" spans="4:8">
      <c r="D269" s="216"/>
      <c r="E269" s="216"/>
      <c r="F269" s="216"/>
      <c r="G269" s="216"/>
      <c r="H269" s="216"/>
    </row>
    <row r="270" spans="4:8">
      <c r="D270" s="216"/>
      <c r="E270" s="216"/>
      <c r="F270" s="216"/>
      <c r="G270" s="216"/>
      <c r="H270" s="216"/>
    </row>
    <row r="271" spans="4:8">
      <c r="D271" s="216"/>
      <c r="E271" s="216"/>
      <c r="F271" s="216"/>
      <c r="G271" s="216"/>
      <c r="H271" s="216"/>
    </row>
    <row r="272" spans="4:8">
      <c r="D272" s="216"/>
      <c r="E272" s="216"/>
      <c r="F272" s="216"/>
      <c r="G272" s="216"/>
      <c r="H272" s="216"/>
    </row>
    <row r="273" spans="4:8">
      <c r="D273" s="216"/>
      <c r="E273" s="216"/>
      <c r="F273" s="216"/>
      <c r="G273" s="216"/>
      <c r="H273" s="216"/>
    </row>
    <row r="274" spans="4:8">
      <c r="D274" s="216"/>
      <c r="E274" s="216"/>
      <c r="F274" s="216"/>
      <c r="G274" s="216"/>
      <c r="H274" s="216"/>
    </row>
    <row r="275" spans="4:8">
      <c r="D275" s="216"/>
      <c r="E275" s="216"/>
      <c r="F275" s="216"/>
      <c r="G275" s="216"/>
      <c r="H275" s="216"/>
    </row>
    <row r="276" spans="4:8">
      <c r="D276" s="216"/>
      <c r="E276" s="216"/>
      <c r="F276" s="216"/>
      <c r="G276" s="216"/>
      <c r="H276" s="216"/>
    </row>
    <row r="277" spans="4:8">
      <c r="D277" s="216"/>
      <c r="E277" s="216"/>
      <c r="F277" s="216"/>
      <c r="G277" s="216"/>
      <c r="H277" s="216"/>
    </row>
    <row r="278" spans="4:8">
      <c r="D278" s="216"/>
      <c r="E278" s="216"/>
      <c r="F278" s="216"/>
      <c r="G278" s="216"/>
      <c r="H278" s="216"/>
    </row>
    <row r="279" spans="4:8">
      <c r="D279" s="216"/>
      <c r="E279" s="216"/>
      <c r="F279" s="216"/>
      <c r="G279" s="216"/>
      <c r="H279" s="216"/>
    </row>
    <row r="280" spans="4:8">
      <c r="D280" s="216"/>
      <c r="E280" s="216"/>
      <c r="F280" s="216"/>
      <c r="G280" s="216"/>
      <c r="H280" s="216"/>
    </row>
    <row r="281" spans="4:8">
      <c r="D281" s="216"/>
      <c r="E281" s="216"/>
      <c r="F281" s="216"/>
      <c r="G281" s="216"/>
      <c r="H281" s="216"/>
    </row>
    <row r="282" spans="4:8">
      <c r="D282" s="216"/>
      <c r="E282" s="216"/>
      <c r="F282" s="216"/>
      <c r="G282" s="216"/>
      <c r="H282" s="216"/>
    </row>
    <row r="283" spans="4:8">
      <c r="D283" s="216"/>
      <c r="E283" s="216"/>
      <c r="F283" s="216"/>
      <c r="G283" s="216"/>
      <c r="H283" s="216"/>
    </row>
    <row r="284" spans="4:8">
      <c r="D284" s="216"/>
      <c r="E284" s="216"/>
      <c r="F284" s="216"/>
      <c r="G284" s="216"/>
      <c r="H284" s="216"/>
    </row>
    <row r="285" spans="4:8">
      <c r="D285" s="216"/>
      <c r="E285" s="216"/>
      <c r="F285" s="216"/>
      <c r="G285" s="216"/>
      <c r="H285" s="216"/>
    </row>
    <row r="286" spans="4:8">
      <c r="D286" s="216"/>
      <c r="E286" s="216"/>
      <c r="F286" s="216"/>
      <c r="G286" s="216"/>
      <c r="H286" s="216"/>
    </row>
    <row r="287" spans="4:8">
      <c r="D287" s="216"/>
      <c r="E287" s="216"/>
      <c r="F287" s="216"/>
      <c r="G287" s="216"/>
      <c r="H287" s="216"/>
    </row>
    <row r="288" spans="4:8">
      <c r="D288" s="216"/>
      <c r="E288" s="216"/>
      <c r="F288" s="216"/>
      <c r="G288" s="216"/>
      <c r="H288" s="216"/>
    </row>
    <row r="289" spans="4:8">
      <c r="D289" s="216"/>
      <c r="E289" s="216"/>
      <c r="F289" s="216"/>
      <c r="G289" s="216"/>
      <c r="H289" s="216"/>
    </row>
    <row r="290" spans="4:8">
      <c r="D290" s="216"/>
      <c r="E290" s="216"/>
      <c r="F290" s="216"/>
      <c r="G290" s="216"/>
      <c r="H290" s="216"/>
    </row>
    <row r="291" spans="4:8">
      <c r="D291" s="216"/>
      <c r="E291" s="216"/>
      <c r="F291" s="216"/>
      <c r="G291" s="216"/>
      <c r="H291" s="216"/>
    </row>
    <row r="292" spans="4:8">
      <c r="D292" s="216"/>
      <c r="E292" s="216"/>
      <c r="F292" s="216"/>
      <c r="G292" s="216"/>
      <c r="H292" s="216"/>
    </row>
    <row r="293" spans="4:8">
      <c r="D293" s="216"/>
      <c r="E293" s="216"/>
      <c r="F293" s="216"/>
      <c r="G293" s="216"/>
      <c r="H293" s="216"/>
    </row>
    <row r="294" spans="4:8">
      <c r="D294" s="216"/>
      <c r="E294" s="216"/>
      <c r="F294" s="216"/>
      <c r="G294" s="216"/>
      <c r="H294" s="216"/>
    </row>
    <row r="295" spans="4:8">
      <c r="D295" s="216"/>
      <c r="E295" s="216"/>
      <c r="F295" s="216"/>
      <c r="G295" s="216"/>
      <c r="H295" s="216"/>
    </row>
    <row r="296" spans="4:8">
      <c r="D296" s="216"/>
      <c r="E296" s="216"/>
      <c r="F296" s="216"/>
      <c r="G296" s="216"/>
      <c r="H296" s="216"/>
    </row>
    <row r="297" spans="4:8">
      <c r="D297" s="216"/>
      <c r="E297" s="216"/>
      <c r="F297" s="216"/>
      <c r="G297" s="216"/>
      <c r="H297" s="216"/>
    </row>
    <row r="298" spans="4:8">
      <c r="D298" s="216"/>
      <c r="E298" s="216"/>
      <c r="F298" s="216"/>
      <c r="G298" s="216"/>
      <c r="H298" s="216"/>
    </row>
    <row r="299" spans="4:8">
      <c r="D299" s="216"/>
      <c r="E299" s="216"/>
      <c r="F299" s="216"/>
      <c r="G299" s="216"/>
      <c r="H299" s="216"/>
    </row>
    <row r="300" spans="4:8">
      <c r="D300" s="216"/>
      <c r="E300" s="216"/>
      <c r="F300" s="216"/>
      <c r="G300" s="216"/>
      <c r="H300" s="216"/>
    </row>
    <row r="301" spans="4:8">
      <c r="D301" s="216"/>
      <c r="E301" s="216"/>
      <c r="F301" s="216"/>
      <c r="G301" s="216"/>
      <c r="H301" s="216"/>
    </row>
    <row r="302" spans="4:8">
      <c r="D302" s="216"/>
      <c r="E302" s="216"/>
      <c r="F302" s="216"/>
      <c r="G302" s="216"/>
      <c r="H302" s="216"/>
    </row>
    <row r="303" spans="4:8">
      <c r="D303" s="216"/>
      <c r="E303" s="216"/>
      <c r="F303" s="216"/>
      <c r="G303" s="216"/>
      <c r="H303" s="216"/>
    </row>
    <row r="304" spans="4:8">
      <c r="D304" s="216"/>
      <c r="E304" s="216"/>
      <c r="F304" s="216"/>
      <c r="G304" s="216"/>
      <c r="H304" s="216"/>
    </row>
    <row r="305" spans="4:8">
      <c r="D305" s="216"/>
      <c r="E305" s="216"/>
      <c r="F305" s="216"/>
      <c r="G305" s="216"/>
      <c r="H305" s="216"/>
    </row>
    <row r="306" spans="4:8">
      <c r="D306" s="216"/>
      <c r="E306" s="216"/>
      <c r="F306" s="216"/>
      <c r="G306" s="216"/>
      <c r="H306" s="216"/>
    </row>
    <row r="307" spans="4:8">
      <c r="D307" s="216"/>
      <c r="E307" s="216"/>
      <c r="F307" s="216"/>
      <c r="G307" s="216"/>
      <c r="H307" s="216"/>
    </row>
    <row r="308" spans="4:8">
      <c r="D308" s="216"/>
      <c r="E308" s="216"/>
      <c r="F308" s="216"/>
      <c r="G308" s="216"/>
      <c r="H308" s="216"/>
    </row>
    <row r="309" spans="4:8">
      <c r="D309" s="216"/>
      <c r="E309" s="216"/>
      <c r="F309" s="216"/>
      <c r="G309" s="216"/>
      <c r="H309" s="216"/>
    </row>
    <row r="310" spans="4:8">
      <c r="D310" s="216"/>
      <c r="E310" s="216"/>
      <c r="F310" s="216"/>
      <c r="G310" s="216"/>
      <c r="H310" s="216"/>
    </row>
    <row r="311" spans="4:8">
      <c r="D311" s="216"/>
      <c r="E311" s="216"/>
      <c r="F311" s="216"/>
      <c r="G311" s="216"/>
      <c r="H311" s="216"/>
    </row>
    <row r="312" spans="4:8">
      <c r="D312" s="216"/>
      <c r="E312" s="216"/>
      <c r="F312" s="216"/>
      <c r="G312" s="216"/>
      <c r="H312" s="216"/>
    </row>
    <row r="313" spans="4:8">
      <c r="D313" s="216"/>
      <c r="E313" s="216"/>
      <c r="F313" s="216"/>
      <c r="G313" s="216"/>
      <c r="H313" s="216"/>
    </row>
    <row r="314" spans="4:8">
      <c r="D314" s="216"/>
      <c r="E314" s="216"/>
      <c r="F314" s="216"/>
      <c r="G314" s="216"/>
      <c r="H314" s="216"/>
    </row>
    <row r="315" spans="4:8">
      <c r="D315" s="216"/>
      <c r="E315" s="216"/>
      <c r="F315" s="216"/>
      <c r="G315" s="216"/>
      <c r="H315" s="216"/>
    </row>
    <row r="316" spans="4:8">
      <c r="D316" s="216"/>
      <c r="E316" s="216"/>
      <c r="F316" s="216"/>
      <c r="G316" s="216"/>
      <c r="H316" s="216"/>
    </row>
    <row r="317" spans="4:8">
      <c r="D317" s="216"/>
      <c r="E317" s="216"/>
      <c r="F317" s="216"/>
      <c r="G317" s="216"/>
      <c r="H317" s="216"/>
    </row>
    <row r="318" spans="4:8">
      <c r="D318" s="216"/>
      <c r="E318" s="216"/>
      <c r="F318" s="216"/>
      <c r="G318" s="216"/>
      <c r="H318" s="216"/>
    </row>
    <row r="319" spans="4:8">
      <c r="D319" s="216"/>
      <c r="E319" s="216"/>
      <c r="F319" s="216"/>
      <c r="G319" s="216"/>
      <c r="H319" s="216"/>
    </row>
    <row r="320" spans="4:8">
      <c r="D320" s="216"/>
      <c r="E320" s="216"/>
      <c r="F320" s="216"/>
      <c r="G320" s="216"/>
      <c r="H320" s="216"/>
    </row>
    <row r="321" spans="4:8">
      <c r="D321" s="216"/>
      <c r="E321" s="216"/>
      <c r="F321" s="216"/>
      <c r="G321" s="216"/>
      <c r="H321" s="216"/>
    </row>
    <row r="322" spans="4:8">
      <c r="D322" s="216"/>
      <c r="E322" s="216"/>
      <c r="F322" s="216"/>
      <c r="G322" s="216"/>
      <c r="H322" s="216"/>
    </row>
    <row r="323" spans="4:8">
      <c r="D323" s="216"/>
      <c r="E323" s="216"/>
      <c r="F323" s="216"/>
      <c r="G323" s="216"/>
      <c r="H323" s="216"/>
    </row>
    <row r="324" spans="4:8">
      <c r="D324" s="216"/>
      <c r="E324" s="216"/>
      <c r="F324" s="216"/>
      <c r="G324" s="216"/>
      <c r="H324" s="216"/>
    </row>
    <row r="325" spans="4:8">
      <c r="D325" s="216"/>
      <c r="E325" s="216"/>
      <c r="F325" s="216"/>
      <c r="G325" s="216"/>
      <c r="H325" s="216"/>
    </row>
    <row r="326" spans="4:8">
      <c r="D326" s="216"/>
      <c r="E326" s="216"/>
      <c r="F326" s="216"/>
      <c r="G326" s="216"/>
      <c r="H326" s="216"/>
    </row>
    <row r="327" spans="4:8">
      <c r="D327" s="216"/>
      <c r="E327" s="216"/>
      <c r="F327" s="216"/>
      <c r="G327" s="216"/>
      <c r="H327" s="216"/>
    </row>
    <row r="328" spans="4:8">
      <c r="D328" s="216"/>
      <c r="E328" s="216"/>
      <c r="F328" s="216"/>
      <c r="G328" s="216"/>
      <c r="H328" s="216"/>
    </row>
    <row r="329" spans="4:8">
      <c r="D329" s="216"/>
      <c r="E329" s="216"/>
      <c r="F329" s="216"/>
      <c r="G329" s="216"/>
      <c r="H329" s="216"/>
    </row>
    <row r="330" spans="4:8">
      <c r="D330" s="216"/>
      <c r="E330" s="216"/>
      <c r="F330" s="216"/>
      <c r="G330" s="216"/>
      <c r="H330" s="216"/>
    </row>
    <row r="331" spans="4:8">
      <c r="D331" s="216"/>
      <c r="E331" s="216"/>
      <c r="F331" s="216"/>
      <c r="G331" s="216"/>
      <c r="H331" s="216"/>
    </row>
    <row r="332" spans="4:8">
      <c r="D332" s="216"/>
      <c r="E332" s="216"/>
      <c r="F332" s="216"/>
      <c r="G332" s="216"/>
      <c r="H332" s="216"/>
    </row>
    <row r="333" spans="4:8">
      <c r="D333" s="216"/>
      <c r="E333" s="216"/>
      <c r="F333" s="216"/>
      <c r="G333" s="216"/>
      <c r="H333" s="216"/>
    </row>
    <row r="334" spans="4:8">
      <c r="D334" s="216"/>
      <c r="E334" s="216"/>
      <c r="F334" s="216"/>
      <c r="G334" s="216"/>
      <c r="H334" s="216"/>
    </row>
    <row r="335" spans="4:8">
      <c r="D335" s="216"/>
      <c r="E335" s="216"/>
      <c r="F335" s="216"/>
      <c r="G335" s="216"/>
      <c r="H335" s="216"/>
    </row>
    <row r="336" spans="4:8">
      <c r="D336" s="216"/>
      <c r="E336" s="216"/>
      <c r="F336" s="216"/>
      <c r="G336" s="216"/>
      <c r="H336" s="216"/>
    </row>
    <row r="337" spans="4:8">
      <c r="D337" s="216"/>
      <c r="E337" s="216"/>
      <c r="F337" s="216"/>
      <c r="G337" s="216"/>
      <c r="H337" s="216"/>
    </row>
    <row r="338" spans="4:8">
      <c r="D338" s="216"/>
      <c r="E338" s="216"/>
      <c r="F338" s="216"/>
      <c r="G338" s="216"/>
      <c r="H338" s="216"/>
    </row>
    <row r="339" spans="4:8">
      <c r="D339" s="216"/>
      <c r="E339" s="216"/>
      <c r="F339" s="216"/>
      <c r="G339" s="216"/>
      <c r="H339" s="216"/>
    </row>
    <row r="340" spans="4:8">
      <c r="D340" s="216"/>
      <c r="E340" s="216"/>
      <c r="F340" s="216"/>
      <c r="G340" s="216"/>
      <c r="H340" s="216"/>
    </row>
    <row r="341" spans="4:8">
      <c r="D341" s="216"/>
      <c r="E341" s="216"/>
      <c r="F341" s="216"/>
      <c r="G341" s="216"/>
      <c r="H341" s="216"/>
    </row>
    <row r="342" spans="4:8">
      <c r="D342" s="216"/>
      <c r="E342" s="216"/>
      <c r="F342" s="216"/>
      <c r="G342" s="216"/>
      <c r="H342" s="216"/>
    </row>
    <row r="343" spans="4:8">
      <c r="D343" s="216"/>
      <c r="E343" s="216"/>
      <c r="F343" s="216"/>
      <c r="G343" s="216"/>
      <c r="H343" s="216"/>
    </row>
    <row r="344" spans="4:8">
      <c r="D344" s="216"/>
      <c r="E344" s="216"/>
      <c r="F344" s="216"/>
      <c r="G344" s="216"/>
      <c r="H344" s="216"/>
    </row>
    <row r="345" spans="4:8">
      <c r="D345" s="216"/>
      <c r="E345" s="216"/>
      <c r="F345" s="216"/>
      <c r="G345" s="216"/>
      <c r="H345" s="216"/>
    </row>
    <row r="346" spans="4:8">
      <c r="D346" s="216"/>
      <c r="E346" s="216"/>
      <c r="F346" s="216"/>
      <c r="G346" s="216"/>
      <c r="H346" s="216"/>
    </row>
    <row r="347" spans="4:8">
      <c r="D347" s="216"/>
      <c r="E347" s="216"/>
      <c r="F347" s="216"/>
      <c r="G347" s="216"/>
      <c r="H347" s="216"/>
    </row>
    <row r="348" spans="4:8">
      <c r="D348" s="216"/>
      <c r="E348" s="216"/>
      <c r="F348" s="216"/>
      <c r="G348" s="216"/>
      <c r="H348" s="216"/>
    </row>
    <row r="349" spans="4:8">
      <c r="D349" s="216"/>
      <c r="E349" s="216"/>
      <c r="F349" s="216"/>
      <c r="G349" s="216"/>
      <c r="H349" s="216"/>
    </row>
    <row r="350" spans="4:8">
      <c r="D350" s="216"/>
      <c r="E350" s="216"/>
      <c r="F350" s="216"/>
      <c r="G350" s="216"/>
      <c r="H350" s="216"/>
    </row>
    <row r="351" spans="4:8">
      <c r="D351" s="216"/>
      <c r="E351" s="216"/>
      <c r="F351" s="216"/>
      <c r="G351" s="216"/>
      <c r="H351" s="216"/>
    </row>
    <row r="352" spans="4:8">
      <c r="D352" s="216"/>
      <c r="E352" s="216"/>
      <c r="F352" s="216"/>
      <c r="G352" s="216"/>
      <c r="H352" s="216"/>
    </row>
    <row r="353" spans="4:8">
      <c r="D353" s="216"/>
      <c r="E353" s="216"/>
      <c r="F353" s="216"/>
      <c r="G353" s="216"/>
      <c r="H353" s="216"/>
    </row>
    <row r="354" spans="4:8">
      <c r="D354" s="216"/>
      <c r="E354" s="216"/>
      <c r="F354" s="216"/>
      <c r="G354" s="216"/>
      <c r="H354" s="216"/>
    </row>
    <row r="355" spans="4:8">
      <c r="D355" s="216"/>
      <c r="E355" s="216"/>
      <c r="F355" s="216"/>
      <c r="G355" s="216"/>
      <c r="H355" s="216"/>
    </row>
    <row r="356" spans="4:8">
      <c r="D356" s="216"/>
      <c r="E356" s="216"/>
      <c r="F356" s="216"/>
      <c r="G356" s="216"/>
      <c r="H356" s="216"/>
    </row>
    <row r="357" spans="4:8">
      <c r="D357" s="216"/>
      <c r="E357" s="216"/>
      <c r="F357" s="216"/>
      <c r="G357" s="216"/>
      <c r="H357" s="216"/>
    </row>
    <row r="358" spans="4:8">
      <c r="D358" s="216"/>
      <c r="E358" s="216"/>
      <c r="F358" s="216"/>
      <c r="G358" s="216"/>
      <c r="H358" s="216"/>
    </row>
    <row r="359" spans="4:8">
      <c r="D359" s="216"/>
      <c r="E359" s="216"/>
      <c r="F359" s="216"/>
      <c r="G359" s="216"/>
      <c r="H359" s="216"/>
    </row>
    <row r="360" spans="4:8">
      <c r="D360" s="216"/>
      <c r="E360" s="216"/>
      <c r="F360" s="216"/>
      <c r="G360" s="216"/>
      <c r="H360" s="216"/>
    </row>
    <row r="361" spans="4:8">
      <c r="D361" s="216"/>
      <c r="E361" s="216"/>
      <c r="F361" s="216"/>
      <c r="G361" s="216"/>
      <c r="H361" s="216"/>
    </row>
    <row r="362" spans="4:8">
      <c r="D362" s="216"/>
      <c r="E362" s="216"/>
      <c r="F362" s="216"/>
      <c r="G362" s="216"/>
      <c r="H362" s="216"/>
    </row>
    <row r="363" spans="4:8">
      <c r="D363" s="216"/>
      <c r="E363" s="216"/>
      <c r="F363" s="216"/>
      <c r="G363" s="216"/>
      <c r="H363" s="216"/>
    </row>
    <row r="364" spans="4:8">
      <c r="D364" s="216"/>
      <c r="E364" s="216"/>
      <c r="F364" s="216"/>
      <c r="G364" s="216"/>
      <c r="H364" s="216"/>
    </row>
    <row r="365" spans="4:8">
      <c r="D365" s="216"/>
      <c r="E365" s="216"/>
      <c r="F365" s="216"/>
      <c r="G365" s="216"/>
      <c r="H365" s="216"/>
    </row>
    <row r="366" spans="4:8">
      <c r="D366" s="216"/>
      <c r="E366" s="216"/>
      <c r="F366" s="216"/>
      <c r="G366" s="216"/>
      <c r="H366" s="216"/>
    </row>
    <row r="367" spans="4:8">
      <c r="D367" s="216"/>
      <c r="E367" s="216"/>
      <c r="F367" s="216"/>
      <c r="G367" s="216"/>
      <c r="H367" s="216"/>
    </row>
    <row r="368" spans="4:8">
      <c r="D368" s="216"/>
      <c r="E368" s="216"/>
      <c r="F368" s="216"/>
      <c r="G368" s="216"/>
      <c r="H368" s="216"/>
    </row>
    <row r="369" spans="4:8">
      <c r="D369" s="216"/>
      <c r="E369" s="216"/>
      <c r="F369" s="216"/>
      <c r="G369" s="216"/>
      <c r="H369" s="216"/>
    </row>
    <row r="370" spans="4:8">
      <c r="D370" s="216"/>
      <c r="E370" s="216"/>
      <c r="F370" s="216"/>
      <c r="G370" s="216"/>
      <c r="H370" s="216"/>
    </row>
    <row r="371" spans="4:8">
      <c r="D371" s="216"/>
      <c r="E371" s="216"/>
      <c r="F371" s="216"/>
      <c r="G371" s="216"/>
      <c r="H371" s="216"/>
    </row>
    <row r="372" spans="4:8">
      <c r="D372" s="216"/>
      <c r="E372" s="216"/>
      <c r="F372" s="216"/>
      <c r="G372" s="216"/>
      <c r="H372" s="216"/>
    </row>
    <row r="373" spans="4:8">
      <c r="D373" s="216"/>
      <c r="E373" s="216"/>
      <c r="F373" s="216"/>
      <c r="G373" s="216"/>
      <c r="H373" s="216"/>
    </row>
    <row r="374" spans="4:8">
      <c r="D374" s="216"/>
      <c r="E374" s="216"/>
      <c r="F374" s="216"/>
      <c r="G374" s="216"/>
      <c r="H374" s="216"/>
    </row>
    <row r="375" spans="4:8">
      <c r="D375" s="216"/>
      <c r="E375" s="216"/>
      <c r="F375" s="216"/>
      <c r="G375" s="216"/>
      <c r="H375" s="216"/>
    </row>
    <row r="376" spans="4:8">
      <c r="D376" s="216"/>
      <c r="E376" s="216"/>
      <c r="F376" s="216"/>
      <c r="G376" s="216"/>
      <c r="H376" s="216"/>
    </row>
    <row r="377" spans="4:8">
      <c r="D377" s="216"/>
      <c r="E377" s="216"/>
      <c r="F377" s="216"/>
      <c r="G377" s="216"/>
      <c r="H377" s="216"/>
    </row>
    <row r="378" spans="4:8">
      <c r="D378" s="216"/>
      <c r="E378" s="216"/>
      <c r="F378" s="216"/>
      <c r="G378" s="216"/>
      <c r="H378" s="216"/>
    </row>
    <row r="379" spans="4:8">
      <c r="D379" s="216"/>
      <c r="E379" s="216"/>
      <c r="F379" s="216"/>
      <c r="G379" s="216"/>
      <c r="H379" s="216"/>
    </row>
    <row r="380" spans="4:8">
      <c r="D380" s="216"/>
      <c r="E380" s="216"/>
      <c r="F380" s="216"/>
      <c r="G380" s="216"/>
      <c r="H380" s="216"/>
    </row>
    <row r="381" spans="4:8">
      <c r="D381" s="216"/>
      <c r="E381" s="216"/>
      <c r="F381" s="216"/>
      <c r="G381" s="216"/>
      <c r="H381" s="216"/>
    </row>
    <row r="382" spans="4:8">
      <c r="D382" s="216"/>
      <c r="E382" s="216"/>
      <c r="F382" s="216"/>
      <c r="G382" s="216"/>
      <c r="H382" s="216"/>
    </row>
    <row r="383" spans="4:8">
      <c r="D383" s="216"/>
      <c r="E383" s="216"/>
      <c r="F383" s="216"/>
      <c r="G383" s="216"/>
      <c r="H383" s="216"/>
    </row>
    <row r="384" spans="4:8">
      <c r="D384" s="216"/>
      <c r="E384" s="216"/>
      <c r="F384" s="216"/>
      <c r="G384" s="216"/>
      <c r="H384" s="216"/>
    </row>
    <row r="385" spans="4:8">
      <c r="D385" s="216"/>
      <c r="E385" s="216"/>
      <c r="F385" s="216"/>
      <c r="G385" s="216"/>
      <c r="H385" s="216"/>
    </row>
    <row r="386" spans="4:8">
      <c r="D386" s="216"/>
      <c r="E386" s="216"/>
      <c r="F386" s="216"/>
      <c r="G386" s="216"/>
      <c r="H386" s="216"/>
    </row>
    <row r="387" spans="4:8">
      <c r="D387" s="216"/>
      <c r="E387" s="216"/>
      <c r="F387" s="216"/>
      <c r="G387" s="216"/>
      <c r="H387" s="216"/>
    </row>
    <row r="388" spans="4:8">
      <c r="D388" s="216"/>
      <c r="E388" s="216"/>
      <c r="F388" s="216"/>
      <c r="G388" s="216"/>
      <c r="H388" s="216"/>
    </row>
    <row r="389" spans="4:8">
      <c r="D389" s="216"/>
      <c r="E389" s="216"/>
      <c r="F389" s="216"/>
      <c r="G389" s="216"/>
      <c r="H389" s="216"/>
    </row>
    <row r="390" spans="4:8">
      <c r="D390" s="216"/>
      <c r="E390" s="216"/>
      <c r="F390" s="216"/>
      <c r="G390" s="216"/>
      <c r="H390" s="216"/>
    </row>
    <row r="391" spans="4:8">
      <c r="D391" s="216"/>
      <c r="E391" s="216"/>
      <c r="F391" s="216"/>
      <c r="G391" s="216"/>
      <c r="H391" s="216"/>
    </row>
    <row r="392" spans="4:8">
      <c r="D392" s="216"/>
      <c r="E392" s="216"/>
      <c r="F392" s="216"/>
      <c r="G392" s="216"/>
      <c r="H392" s="216"/>
    </row>
    <row r="393" spans="4:8">
      <c r="D393" s="216"/>
      <c r="E393" s="216"/>
      <c r="F393" s="216"/>
      <c r="G393" s="216"/>
      <c r="H393" s="216"/>
    </row>
    <row r="394" spans="4:8">
      <c r="D394" s="216"/>
      <c r="E394" s="216"/>
      <c r="F394" s="216"/>
      <c r="G394" s="216"/>
      <c r="H394" s="216"/>
    </row>
    <row r="395" spans="4:8">
      <c r="D395" s="216"/>
      <c r="E395" s="216"/>
      <c r="F395" s="216"/>
      <c r="G395" s="216"/>
      <c r="H395" s="216"/>
    </row>
    <row r="396" spans="4:8">
      <c r="D396" s="216"/>
      <c r="E396" s="216"/>
      <c r="F396" s="216"/>
      <c r="G396" s="216"/>
      <c r="H396" s="216"/>
    </row>
    <row r="397" spans="4:8">
      <c r="D397" s="216"/>
      <c r="E397" s="216"/>
      <c r="F397" s="216"/>
      <c r="G397" s="216"/>
      <c r="H397" s="216"/>
    </row>
    <row r="398" spans="4:8">
      <c r="D398" s="216"/>
      <c r="E398" s="216"/>
      <c r="F398" s="216"/>
      <c r="G398" s="216"/>
      <c r="H398" s="216"/>
    </row>
    <row r="399" spans="4:8">
      <c r="D399" s="216"/>
      <c r="E399" s="216"/>
      <c r="F399" s="216"/>
      <c r="G399" s="216"/>
      <c r="H399" s="216"/>
    </row>
    <row r="400" spans="4:8">
      <c r="D400" s="216"/>
      <c r="E400" s="216"/>
      <c r="F400" s="216"/>
      <c r="G400" s="216"/>
      <c r="H400" s="216"/>
    </row>
    <row r="401" spans="4:8">
      <c r="D401" s="216"/>
      <c r="E401" s="216"/>
      <c r="F401" s="216"/>
      <c r="G401" s="216"/>
      <c r="H401" s="216"/>
    </row>
    <row r="402" spans="4:8">
      <c r="D402" s="216"/>
      <c r="E402" s="216"/>
      <c r="F402" s="216"/>
      <c r="G402" s="216"/>
      <c r="H402" s="216"/>
    </row>
    <row r="403" spans="4:8">
      <c r="D403" s="216"/>
      <c r="E403" s="216"/>
      <c r="F403" s="216"/>
      <c r="G403" s="216"/>
      <c r="H403" s="216"/>
    </row>
    <row r="404" spans="4:8">
      <c r="D404" s="216"/>
      <c r="E404" s="216"/>
      <c r="F404" s="216"/>
      <c r="G404" s="216"/>
      <c r="H404" s="216"/>
    </row>
    <row r="405" spans="4:8">
      <c r="D405" s="216"/>
      <c r="E405" s="216"/>
      <c r="F405" s="216"/>
      <c r="G405" s="216"/>
      <c r="H405" s="216"/>
    </row>
    <row r="406" spans="4:8">
      <c r="D406" s="216"/>
      <c r="E406" s="216"/>
      <c r="F406" s="216"/>
      <c r="G406" s="216"/>
      <c r="H406" s="216"/>
    </row>
    <row r="407" spans="4:8">
      <c r="D407" s="216"/>
      <c r="E407" s="216"/>
      <c r="F407" s="216"/>
      <c r="G407" s="216"/>
      <c r="H407" s="216"/>
    </row>
    <row r="408" spans="4:8">
      <c r="D408" s="216"/>
      <c r="E408" s="216"/>
      <c r="F408" s="216"/>
      <c r="G408" s="216"/>
      <c r="H408" s="216"/>
    </row>
    <row r="409" spans="4:8">
      <c r="D409" s="216"/>
      <c r="E409" s="216"/>
      <c r="F409" s="216"/>
      <c r="G409" s="216"/>
      <c r="H409" s="216"/>
    </row>
    <row r="410" spans="4:8">
      <c r="D410" s="216"/>
      <c r="E410" s="216"/>
      <c r="F410" s="216"/>
      <c r="G410" s="216"/>
      <c r="H410" s="216"/>
    </row>
    <row r="411" spans="4:8">
      <c r="D411" s="216"/>
      <c r="E411" s="216"/>
      <c r="F411" s="216"/>
      <c r="G411" s="216"/>
      <c r="H411" s="216"/>
    </row>
    <row r="412" spans="4:8">
      <c r="D412" s="216"/>
      <c r="E412" s="216"/>
      <c r="F412" s="216"/>
      <c r="G412" s="216"/>
      <c r="H412" s="216"/>
    </row>
    <row r="413" spans="4:8">
      <c r="D413" s="216"/>
      <c r="E413" s="216"/>
      <c r="F413" s="216"/>
      <c r="G413" s="216"/>
      <c r="H413" s="216"/>
    </row>
    <row r="414" spans="4:8">
      <c r="D414" s="216"/>
      <c r="E414" s="216"/>
      <c r="F414" s="216"/>
      <c r="G414" s="216"/>
      <c r="H414" s="216"/>
    </row>
    <row r="415" spans="4:8">
      <c r="D415" s="216"/>
      <c r="E415" s="216"/>
      <c r="F415" s="216"/>
      <c r="G415" s="216"/>
      <c r="H415" s="216"/>
    </row>
    <row r="416" spans="4:8">
      <c r="D416" s="216"/>
      <c r="E416" s="216"/>
      <c r="F416" s="216"/>
      <c r="G416" s="216"/>
      <c r="H416" s="216"/>
    </row>
    <row r="417" spans="3:8">
      <c r="D417" s="216"/>
      <c r="E417" s="216"/>
      <c r="F417" s="216"/>
      <c r="G417" s="216"/>
      <c r="H417" s="216"/>
    </row>
    <row r="418" spans="3:8">
      <c r="D418" s="216"/>
      <c r="E418" s="216"/>
      <c r="F418" s="216"/>
      <c r="G418" s="216"/>
      <c r="H418" s="216"/>
    </row>
    <row r="419" spans="3:8">
      <c r="D419" s="216"/>
      <c r="E419" s="216"/>
      <c r="F419" s="216"/>
      <c r="G419" s="216"/>
      <c r="H419" s="216"/>
    </row>
    <row r="420" spans="3:8">
      <c r="D420" s="216"/>
      <c r="E420" s="216"/>
      <c r="F420" s="216"/>
      <c r="G420" s="216"/>
      <c r="H420" s="216"/>
    </row>
    <row r="421" spans="3:8">
      <c r="D421" s="216"/>
      <c r="E421" s="216"/>
      <c r="F421" s="216"/>
      <c r="G421" s="216"/>
      <c r="H421" s="216"/>
    </row>
    <row r="422" spans="3:8">
      <c r="D422" s="216"/>
      <c r="E422" s="216"/>
      <c r="F422" s="216"/>
      <c r="G422" s="216"/>
      <c r="H422" s="216"/>
    </row>
    <row r="423" spans="3:8">
      <c r="D423" s="216"/>
      <c r="E423" s="216"/>
      <c r="F423" s="216"/>
      <c r="G423" s="216"/>
      <c r="H423" s="216"/>
    </row>
    <row r="424" spans="3:8">
      <c r="D424" s="216"/>
      <c r="E424" s="216"/>
      <c r="F424" s="216"/>
      <c r="G424" s="216"/>
      <c r="H424" s="216"/>
    </row>
    <row r="425" spans="3:8">
      <c r="C425" s="206" t="e">
        <f>+IF(#REF!&gt;1,IF(C424="","",C424+1),"")</f>
        <v>#REF!</v>
      </c>
      <c r="D425" s="216" t="e">
        <f>+IF(C425="","",#REF!)</f>
        <v>#REF!</v>
      </c>
      <c r="E425" s="216" t="e">
        <f>+IF(C425="","",-IPMT(#REF!/12,C425,#REF!,#REF!))</f>
        <v>#REF!</v>
      </c>
    </row>
  </sheetData>
  <sheetProtection password="D336" sheet="1" objects="1" scenarios="1"/>
  <mergeCells count="61">
    <mergeCell ref="J4:K4"/>
    <mergeCell ref="B27:C33"/>
    <mergeCell ref="A19:A20"/>
    <mergeCell ref="B19:C20"/>
    <mergeCell ref="A21:A23"/>
    <mergeCell ref="B21:C23"/>
    <mergeCell ref="A16:A18"/>
    <mergeCell ref="D5:D14"/>
    <mergeCell ref="B16:C18"/>
    <mergeCell ref="G33:H33"/>
    <mergeCell ref="E5:E14"/>
    <mergeCell ref="F5:F14"/>
    <mergeCell ref="G5:G15"/>
    <mergeCell ref="G16:G18"/>
    <mergeCell ref="H16:H18"/>
    <mergeCell ref="A27:A33"/>
    <mergeCell ref="A2:C2"/>
    <mergeCell ref="B3:C3"/>
    <mergeCell ref="B4:C4"/>
    <mergeCell ref="A5:A15"/>
    <mergeCell ref="B5:C15"/>
    <mergeCell ref="A24:A26"/>
    <mergeCell ref="B24:C26"/>
    <mergeCell ref="G21:G23"/>
    <mergeCell ref="I5:I15"/>
    <mergeCell ref="J24:J26"/>
    <mergeCell ref="J19:K20"/>
    <mergeCell ref="H5:H15"/>
    <mergeCell ref="J5:K15"/>
    <mergeCell ref="K24:K26"/>
    <mergeCell ref="H24:H26"/>
    <mergeCell ref="B35:C35"/>
    <mergeCell ref="A1:K1"/>
    <mergeCell ref="I27:I33"/>
    <mergeCell ref="J27:J33"/>
    <mergeCell ref="G2:K2"/>
    <mergeCell ref="K27:K33"/>
    <mergeCell ref="J21:K23"/>
    <mergeCell ref="J16:K18"/>
    <mergeCell ref="I16:I18"/>
    <mergeCell ref="G19:G20"/>
    <mergeCell ref="H19:H20"/>
    <mergeCell ref="I19:I20"/>
    <mergeCell ref="G24:G26"/>
    <mergeCell ref="I24:I26"/>
    <mergeCell ref="H21:H23"/>
    <mergeCell ref="I21:I23"/>
    <mergeCell ref="G29:H29"/>
    <mergeCell ref="F29:F30"/>
    <mergeCell ref="E29:E30"/>
    <mergeCell ref="D29:D30"/>
    <mergeCell ref="G27:H27"/>
    <mergeCell ref="G28:H28"/>
    <mergeCell ref="G30:H30"/>
    <mergeCell ref="B34:C34"/>
    <mergeCell ref="J34:K34"/>
    <mergeCell ref="F31:F32"/>
    <mergeCell ref="E31:E32"/>
    <mergeCell ref="D31:D32"/>
    <mergeCell ref="G32:H32"/>
    <mergeCell ref="G31:H31"/>
  </mergeCells>
  <hyperlinks>
    <hyperlink ref="I3" r:id="rId1" display="https://www.azahcccs.gov/PlansProviders/Downloads/EHR/EdResources/WEBForMUObjecteCQMs/2020ProgYear/2020MUObject1ProtPHISRA.pdf" xr:uid="{00000000-0004-0000-0600-000000000000}"/>
    <hyperlink ref="G3" r:id="rId2" xr:uid="{00000000-0004-0000-0600-000001000000}"/>
    <hyperlink ref="I19:I20" r:id="rId3" display="Patient Electronic Access Webinar" xr:uid="{00000000-0004-0000-0600-000002000000}"/>
    <hyperlink ref="J3" r:id="rId4" xr:uid="{00000000-0004-0000-0600-000003000000}"/>
    <hyperlink ref="G33" r:id="rId5" xr:uid="{00000000-0004-0000-0600-000004000000}"/>
    <hyperlink ref="H3" r:id="rId6" xr:uid="{00000000-0004-0000-0600-000005000000}"/>
    <hyperlink ref="H4" r:id="rId7" xr:uid="{00000000-0004-0000-0600-000006000000}"/>
    <hyperlink ref="G5" r:id="rId8" xr:uid="{00000000-0004-0000-0600-000007000000}"/>
    <hyperlink ref="H5" r:id="rId9" xr:uid="{00000000-0004-0000-0600-000008000000}"/>
    <hyperlink ref="I4" r:id="rId10" xr:uid="{00000000-0004-0000-0600-000009000000}"/>
    <hyperlink ref="J4" r:id="rId11" xr:uid="{00000000-0004-0000-0600-00000A000000}"/>
    <hyperlink ref="I5:I15" r:id="rId12" display="CDS Webinar" xr:uid="{00000000-0004-0000-0600-00000B000000}"/>
    <hyperlink ref="J5:J15" r:id="rId13" display="CDS Frequently Asked Questions" xr:uid="{00000000-0004-0000-0600-00000C000000}"/>
    <hyperlink ref="G16" r:id="rId14" xr:uid="{00000000-0004-0000-0600-00000D000000}"/>
    <hyperlink ref="H16" r:id="rId15" xr:uid="{00000000-0004-0000-0600-00000E000000}"/>
    <hyperlink ref="I16" r:id="rId16" display="eRX Webinar" xr:uid="{00000000-0004-0000-0600-00000F000000}"/>
    <hyperlink ref="J16" r:id="rId17" display="eRX Frequently Asked Questions" xr:uid="{00000000-0004-0000-0600-000010000000}"/>
    <hyperlink ref="I16:I18" r:id="rId18" display="CPOE Webinar" xr:uid="{00000000-0004-0000-0600-000011000000}"/>
    <hyperlink ref="J16:J18" r:id="rId19" display="CPOE Frequently Asked Questions" xr:uid="{00000000-0004-0000-0600-000012000000}"/>
    <hyperlink ref="G19" r:id="rId20" xr:uid="{00000000-0004-0000-0600-000013000000}"/>
    <hyperlink ref="H19" r:id="rId21" xr:uid="{00000000-0004-0000-0600-000014000000}"/>
    <hyperlink ref="G21" r:id="rId22" xr:uid="{00000000-0004-0000-0600-000015000000}"/>
    <hyperlink ref="H21" r:id="rId23" xr:uid="{00000000-0004-0000-0600-000016000000}"/>
    <hyperlink ref="J21:J23" r:id="rId24" display="Coordination of Care Frequently Asked Questions" xr:uid="{00000000-0004-0000-0600-000017000000}"/>
    <hyperlink ref="G24" r:id="rId25" display="Documentation Retention Webinar" xr:uid="{00000000-0004-0000-0600-000018000000}"/>
    <hyperlink ref="H24" r:id="rId26" xr:uid="{00000000-0004-0000-0600-000019000000}"/>
    <hyperlink ref="I21:I23" r:id="rId27" display="Coordination of Care Webinar" xr:uid="{00000000-0004-0000-0600-00001A000000}"/>
    <hyperlink ref="I24:I26" r:id="rId28" display="HIE Webinar" xr:uid="{00000000-0004-0000-0600-00001B000000}"/>
    <hyperlink ref="I27:I33" r:id="rId29" display="AHCCCS Public Health Webinar" xr:uid="{00000000-0004-0000-0600-00001C000000}"/>
    <hyperlink ref="J27:J33" r:id="rId30" display="Public Health Frequently Asked Questions" xr:uid="{00000000-0004-0000-0600-00001D000000}"/>
    <hyperlink ref="K27:K33" r:id="rId31" display="ADHS Public Health Webinar" xr:uid="{00000000-0004-0000-0600-00001E000000}"/>
    <hyperlink ref="K3" r:id="rId32" xr:uid="{00000000-0004-0000-0600-00001F000000}"/>
    <hyperlink ref="I35" r:id="rId33" xr:uid="{00000000-0004-0000-0600-000020000000}"/>
    <hyperlink ref="H35" r:id="rId34" xr:uid="{00000000-0004-0000-0600-000021000000}"/>
    <hyperlink ref="K35" r:id="rId35" xr:uid="{00000000-0004-0000-0600-000022000000}"/>
    <hyperlink ref="G4" r:id="rId36" xr:uid="{00000000-0004-0000-0600-000023000000}"/>
    <hyperlink ref="G35" r:id="rId37" xr:uid="{00000000-0004-0000-0600-000024000000}"/>
    <hyperlink ref="G24:G26" r:id="rId38" display="https://www.azahcccs.gov/PlansProviders/Downloads/EHR/EdResources/WebDocRet/2020PIDocRetReq.pdf" xr:uid="{00000000-0004-0000-0600-000025000000}"/>
    <hyperlink ref="G21:G23" r:id="rId39" display="Documentation Retention Webinar" xr:uid="{00000000-0004-0000-0600-000026000000}"/>
    <hyperlink ref="G19:G20" r:id="rId40" display="Documentation Retention Webinar" xr:uid="{00000000-0004-0000-0600-000027000000}"/>
    <hyperlink ref="G16:G18" r:id="rId41" display="Documentation Retention Webinar" xr:uid="{00000000-0004-0000-0600-000028000000}"/>
    <hyperlink ref="G5:G15" r:id="rId42" display="Documentation Retention Webinar" xr:uid="{00000000-0004-0000-0600-000029000000}"/>
    <hyperlink ref="H5:H15" r:id="rId43" display="Documentation Retention Tip Sheet" xr:uid="{00000000-0004-0000-0600-00002A000000}"/>
    <hyperlink ref="H16:H18" r:id="rId44" display="Documentation Retention Tip Sheet" xr:uid="{00000000-0004-0000-0600-00002B000000}"/>
    <hyperlink ref="H19:H20" r:id="rId45" display="Documentation Retention Tip Sheet" xr:uid="{00000000-0004-0000-0600-00002C000000}"/>
    <hyperlink ref="H21:H23" r:id="rId46" display="Documentation Retention Tip Sheet" xr:uid="{00000000-0004-0000-0600-00002D000000}"/>
    <hyperlink ref="H24:H26" r:id="rId47" display="Documentation Retention Tip Sheet" xr:uid="{00000000-0004-0000-0600-00002E000000}"/>
    <hyperlink ref="J4:K4" r:id="rId48" display="eRX Frequently Asked Questions" xr:uid="{00000000-0004-0000-0600-00002F000000}"/>
    <hyperlink ref="J5:K15" r:id="rId49" display="CDS Frequently Asked Questions" xr:uid="{00000000-0004-0000-0600-000030000000}"/>
    <hyperlink ref="J24:J26" r:id="rId50" display="HIE Webinar Supplement on Transition of Care" xr:uid="{00000000-0004-0000-0600-000031000000}"/>
    <hyperlink ref="J35" r:id="rId51" xr:uid="{00000000-0004-0000-0600-000032000000}"/>
    <hyperlink ref="J16:K18" r:id="rId52" display="CPOE Frequently Asked Questions" xr:uid="{00000000-0004-0000-0600-000033000000}"/>
    <hyperlink ref="J19:K20" r:id="rId53" display="Patient Electronic Access Frequently Asked Questions" xr:uid="{00000000-0004-0000-0600-000034000000}"/>
    <hyperlink ref="J21:K23" r:id="rId54" display="Coordination of Care Frequently Asked Questions" xr:uid="{00000000-0004-0000-0600-000035000000}"/>
    <hyperlink ref="K24:K26" r:id="rId55" display="HIE Frequently Asked Questions" xr:uid="{00000000-0004-0000-0600-000036000000}"/>
    <hyperlink ref="G30" r:id="rId56" xr:uid="{00000000-0004-0000-0600-000037000000}"/>
    <hyperlink ref="G32" r:id="rId57" xr:uid="{00000000-0004-0000-0600-000038000000}"/>
    <hyperlink ref="G28" r:id="rId58" xr:uid="{00000000-0004-0000-0600-000039000000}"/>
    <hyperlink ref="H34" r:id="rId59" xr:uid="{00000000-0004-0000-0600-00003A000000}"/>
    <hyperlink ref="J34" r:id="rId60" xr:uid="{00000000-0004-0000-0600-00003B000000}"/>
    <hyperlink ref="I34" r:id="rId61" xr:uid="{00000000-0004-0000-0600-00003C000000}"/>
    <hyperlink ref="G34" r:id="rId62" xr:uid="{00000000-0004-0000-0600-00003D000000}"/>
  </hyperlinks>
  <printOptions horizontalCentered="1"/>
  <pageMargins left="0" right="0" top="0.75" bottom="0.75" header="0.3" footer="0.3"/>
  <pageSetup scale="61" orientation="portrait" horizontalDpi="1200" verticalDpi="1200" r:id="rId63"/>
  <headerFooter>
    <oddFooter>&amp;L&amp;A&amp;C&amp;8Page &amp;P of &amp;N</oddFooter>
  </headerFooter>
  <rowBreaks count="1" manualBreakCount="1">
    <brk id="23" max="10" man="1"/>
  </rowBreaks>
  <drawing r:id="rId6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F19"/>
  <sheetViews>
    <sheetView showGridLines="0" zoomScaleNormal="100" workbookViewId="0">
      <selection sqref="A1:F1"/>
    </sheetView>
  </sheetViews>
  <sheetFormatPr defaultColWidth="9.140625" defaultRowHeight="15"/>
  <cols>
    <col min="1" max="1" width="4.42578125" style="60" customWidth="1"/>
    <col min="2" max="2" width="35.85546875" style="60" customWidth="1"/>
    <col min="3" max="3" width="31.5703125" style="60" customWidth="1"/>
    <col min="4" max="4" width="44.85546875" style="60" customWidth="1"/>
    <col min="5" max="5" width="26.5703125" style="60" customWidth="1"/>
    <col min="6" max="6" width="24" style="60" customWidth="1"/>
    <col min="7" max="16384" width="9.140625" style="60"/>
  </cols>
  <sheetData>
    <row r="1" spans="1:6" ht="39" customHeight="1">
      <c r="A1" s="337" t="s">
        <v>486</v>
      </c>
      <c r="B1" s="337"/>
      <c r="C1" s="337"/>
      <c r="D1" s="337"/>
      <c r="E1" s="337"/>
      <c r="F1" s="337"/>
    </row>
    <row r="2" spans="1:6" ht="25.5" customHeight="1">
      <c r="A2" s="234" t="s">
        <v>487</v>
      </c>
      <c r="B2" s="233" t="s">
        <v>108</v>
      </c>
      <c r="C2" s="252" t="s">
        <v>488</v>
      </c>
      <c r="D2" s="252" t="s">
        <v>489</v>
      </c>
      <c r="E2" s="252" t="s">
        <v>83</v>
      </c>
      <c r="F2" s="331" t="s">
        <v>81</v>
      </c>
    </row>
    <row r="3" spans="1:6" ht="29.1" customHeight="1">
      <c r="A3" s="267">
        <v>1</v>
      </c>
      <c r="B3" s="268" t="s">
        <v>97</v>
      </c>
      <c r="C3" s="269" t="s">
        <v>490</v>
      </c>
      <c r="D3" s="270" t="s">
        <v>491</v>
      </c>
      <c r="E3" s="270" t="s">
        <v>492</v>
      </c>
      <c r="F3" s="271" t="s">
        <v>75</v>
      </c>
    </row>
    <row r="4" spans="1:6" ht="29.1" customHeight="1">
      <c r="A4" s="272">
        <v>2</v>
      </c>
      <c r="B4" s="273" t="s">
        <v>493</v>
      </c>
      <c r="C4" s="334" t="s">
        <v>490</v>
      </c>
      <c r="D4" s="274" t="s">
        <v>491</v>
      </c>
      <c r="E4" s="274" t="s">
        <v>494</v>
      </c>
      <c r="F4" s="275" t="s">
        <v>495</v>
      </c>
    </row>
    <row r="5" spans="1:6" ht="29.1" customHeight="1">
      <c r="A5" s="276">
        <v>3</v>
      </c>
      <c r="B5" s="277" t="s">
        <v>121</v>
      </c>
      <c r="C5" s="335" t="s">
        <v>490</v>
      </c>
      <c r="D5" s="278" t="s">
        <v>491</v>
      </c>
      <c r="E5" s="278" t="s">
        <v>494</v>
      </c>
      <c r="F5" s="279" t="s">
        <v>496</v>
      </c>
    </row>
    <row r="6" spans="1:6" ht="29.1" customHeight="1">
      <c r="A6" s="272">
        <v>4</v>
      </c>
      <c r="B6" s="273" t="s">
        <v>497</v>
      </c>
      <c r="C6" s="334" t="s">
        <v>490</v>
      </c>
      <c r="D6" s="274" t="s">
        <v>491</v>
      </c>
      <c r="E6" s="274" t="s">
        <v>494</v>
      </c>
      <c r="F6" s="275" t="s">
        <v>498</v>
      </c>
    </row>
    <row r="7" spans="1:6" ht="29.1" customHeight="1">
      <c r="A7" s="267">
        <v>5</v>
      </c>
      <c r="B7" s="268" t="s">
        <v>434</v>
      </c>
      <c r="C7" s="269" t="s">
        <v>490</v>
      </c>
      <c r="D7" s="270" t="s">
        <v>491</v>
      </c>
      <c r="E7" s="270" t="s">
        <v>494</v>
      </c>
      <c r="F7" s="271" t="s">
        <v>499</v>
      </c>
    </row>
    <row r="8" spans="1:6" ht="29.1" customHeight="1">
      <c r="A8" s="272">
        <v>6</v>
      </c>
      <c r="B8" s="273" t="s">
        <v>442</v>
      </c>
      <c r="C8" s="334" t="s">
        <v>490</v>
      </c>
      <c r="D8" s="274" t="s">
        <v>491</v>
      </c>
      <c r="E8" s="274" t="s">
        <v>494</v>
      </c>
      <c r="F8" s="275" t="s">
        <v>498</v>
      </c>
    </row>
    <row r="9" spans="1:6" ht="29.1" customHeight="1">
      <c r="A9" s="276">
        <v>7</v>
      </c>
      <c r="B9" s="277" t="s">
        <v>196</v>
      </c>
      <c r="C9" s="335" t="s">
        <v>490</v>
      </c>
      <c r="D9" s="278" t="s">
        <v>491</v>
      </c>
      <c r="E9" s="278" t="s">
        <v>494</v>
      </c>
      <c r="F9" s="279" t="s">
        <v>498</v>
      </c>
    </row>
    <row r="10" spans="1:6" ht="29.1" customHeight="1">
      <c r="A10" s="280">
        <v>8</v>
      </c>
      <c r="B10" s="281" t="s">
        <v>500</v>
      </c>
      <c r="C10" s="581" t="s">
        <v>501</v>
      </c>
      <c r="D10" s="582"/>
      <c r="E10" s="582"/>
      <c r="F10" s="583"/>
    </row>
    <row r="11" spans="1:6" ht="29.1" customHeight="1">
      <c r="A11" s="586"/>
      <c r="B11" s="282" t="s">
        <v>502</v>
      </c>
      <c r="C11" s="269" t="s">
        <v>490</v>
      </c>
      <c r="D11" s="270" t="s">
        <v>491</v>
      </c>
      <c r="E11" s="270" t="s">
        <v>494</v>
      </c>
      <c r="F11" s="271" t="s">
        <v>495</v>
      </c>
    </row>
    <row r="12" spans="1:6" ht="29.1" customHeight="1">
      <c r="A12" s="586"/>
      <c r="B12" s="333" t="s">
        <v>503</v>
      </c>
      <c r="C12" s="334" t="s">
        <v>490</v>
      </c>
      <c r="D12" s="274" t="s">
        <v>504</v>
      </c>
      <c r="E12" s="274" t="s">
        <v>494</v>
      </c>
      <c r="F12" s="275" t="s">
        <v>496</v>
      </c>
    </row>
    <row r="13" spans="1:6" ht="29.1" customHeight="1">
      <c r="A13" s="586"/>
      <c r="B13" s="336" t="s">
        <v>505</v>
      </c>
      <c r="C13" s="335" t="s">
        <v>490</v>
      </c>
      <c r="D13" s="278" t="s">
        <v>504</v>
      </c>
      <c r="E13" s="278" t="s">
        <v>494</v>
      </c>
      <c r="F13" s="279" t="s">
        <v>506</v>
      </c>
    </row>
    <row r="14" spans="1:6" ht="15" customHeight="1">
      <c r="A14" s="586"/>
      <c r="B14" s="577" t="s">
        <v>507</v>
      </c>
      <c r="C14" s="579" t="s">
        <v>490</v>
      </c>
      <c r="D14" s="274" t="s">
        <v>508</v>
      </c>
      <c r="E14" s="579" t="s">
        <v>494</v>
      </c>
      <c r="F14" s="579" t="s">
        <v>509</v>
      </c>
    </row>
    <row r="15" spans="1:6" ht="15" customHeight="1">
      <c r="A15" s="586"/>
      <c r="B15" s="578"/>
      <c r="C15" s="580"/>
      <c r="D15" s="274" t="s">
        <v>510</v>
      </c>
      <c r="E15" s="580"/>
      <c r="F15" s="580"/>
    </row>
    <row r="16" spans="1:6" s="29" customFormat="1" ht="17.100000000000001" customHeight="1">
      <c r="A16" s="586"/>
      <c r="B16" s="587" t="s">
        <v>511</v>
      </c>
      <c r="C16" s="584" t="s">
        <v>490</v>
      </c>
      <c r="D16" s="278" t="s">
        <v>512</v>
      </c>
      <c r="E16" s="584" t="s">
        <v>494</v>
      </c>
      <c r="F16" s="584" t="s">
        <v>513</v>
      </c>
    </row>
    <row r="17" spans="1:6" s="29" customFormat="1" ht="17.100000000000001" customHeight="1">
      <c r="A17" s="304"/>
      <c r="B17" s="588"/>
      <c r="C17" s="585"/>
      <c r="D17" s="283" t="s">
        <v>474</v>
      </c>
      <c r="E17" s="585"/>
      <c r="F17" s="585"/>
    </row>
    <row r="18" spans="1:6">
      <c r="A18" s="576" t="s">
        <v>514</v>
      </c>
      <c r="B18" s="576"/>
      <c r="C18" s="576"/>
      <c r="D18" s="576"/>
      <c r="E18" s="576"/>
      <c r="F18" s="576"/>
    </row>
    <row r="19" spans="1:6">
      <c r="A19" s="576" t="s">
        <v>515</v>
      </c>
      <c r="B19" s="576"/>
      <c r="C19" s="576"/>
      <c r="D19" s="576"/>
      <c r="E19" s="576"/>
      <c r="F19" s="576"/>
    </row>
  </sheetData>
  <sheetProtection password="D336" sheet="1" objects="1" scenarios="1"/>
  <mergeCells count="13">
    <mergeCell ref="A18:F18"/>
    <mergeCell ref="A19:F19"/>
    <mergeCell ref="A1:F1"/>
    <mergeCell ref="B14:B15"/>
    <mergeCell ref="C14:C15"/>
    <mergeCell ref="E14:E15"/>
    <mergeCell ref="F14:F15"/>
    <mergeCell ref="C10:F10"/>
    <mergeCell ref="F16:F17"/>
    <mergeCell ref="A11:A16"/>
    <mergeCell ref="C16:C17"/>
    <mergeCell ref="B16:B17"/>
    <mergeCell ref="E16:E17"/>
  </mergeCells>
  <hyperlinks>
    <hyperlink ref="D17" r:id="rId1" xr:uid="{00000000-0004-0000-0700-000000000000}"/>
  </hyperlinks>
  <printOptions horizontalCentered="1"/>
  <pageMargins left="0" right="0" top="0.75" bottom="0.75" header="0.3" footer="0.3"/>
  <pageSetup scale="80" orientation="landscape" horizontalDpi="1200" verticalDpi="1200" r:id="rId2"/>
  <headerFooter>
    <oddFooter>&amp;L&amp;8&amp;A&amp;C&amp;8Page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9" tint="0.59999389629810485"/>
  </sheetPr>
  <dimension ref="A1:G22"/>
  <sheetViews>
    <sheetView showGridLines="0" zoomScaleNormal="100" workbookViewId="0">
      <selection sqref="A1:G1"/>
    </sheetView>
  </sheetViews>
  <sheetFormatPr defaultRowHeight="15"/>
  <cols>
    <col min="1" max="1" width="4.42578125" customWidth="1"/>
    <col min="2" max="2" width="35.85546875" customWidth="1"/>
    <col min="3" max="3" width="31.5703125" customWidth="1"/>
    <col min="4" max="4" width="27.5703125" customWidth="1"/>
    <col min="5" max="5" width="26.5703125" customWidth="1"/>
    <col min="6" max="6" width="24" customWidth="1"/>
    <col min="7" max="7" width="23.5703125" customWidth="1"/>
  </cols>
  <sheetData>
    <row r="1" spans="1:7" ht="39" customHeight="1">
      <c r="A1" s="337" t="s">
        <v>486</v>
      </c>
      <c r="B1" s="337"/>
      <c r="C1" s="337"/>
      <c r="D1" s="337"/>
      <c r="E1" s="337"/>
      <c r="F1" s="337"/>
      <c r="G1" s="337"/>
    </row>
    <row r="2" spans="1:7" ht="25.5" customHeight="1">
      <c r="A2" s="234" t="s">
        <v>487</v>
      </c>
      <c r="B2" s="233" t="s">
        <v>516</v>
      </c>
      <c r="C2" s="252" t="s">
        <v>517</v>
      </c>
      <c r="D2" s="252" t="s">
        <v>518</v>
      </c>
      <c r="E2" s="252" t="s">
        <v>519</v>
      </c>
      <c r="F2" s="252" t="s">
        <v>520</v>
      </c>
      <c r="G2" s="331" t="s">
        <v>521</v>
      </c>
    </row>
    <row r="3" spans="1:7" ht="34.5" customHeight="1">
      <c r="A3" s="243">
        <v>1</v>
      </c>
      <c r="B3" s="235" t="s">
        <v>97</v>
      </c>
      <c r="C3" s="245" t="s">
        <v>522</v>
      </c>
      <c r="D3" s="259" t="s">
        <v>522</v>
      </c>
      <c r="E3" s="259" t="s">
        <v>522</v>
      </c>
      <c r="F3" s="259" t="s">
        <v>522</v>
      </c>
      <c r="G3" s="262" t="s">
        <v>522</v>
      </c>
    </row>
    <row r="4" spans="1:7" ht="36.75" customHeight="1">
      <c r="A4" s="253">
        <v>2</v>
      </c>
      <c r="B4" s="236" t="s">
        <v>493</v>
      </c>
      <c r="C4" s="246" t="s">
        <v>523</v>
      </c>
      <c r="D4" s="260" t="s">
        <v>524</v>
      </c>
      <c r="E4" s="260" t="s">
        <v>525</v>
      </c>
      <c r="F4" s="260" t="s">
        <v>522</v>
      </c>
      <c r="G4" s="263" t="s">
        <v>522</v>
      </c>
    </row>
    <row r="5" spans="1:7" ht="36.75" customHeight="1">
      <c r="A5" s="254">
        <v>3</v>
      </c>
      <c r="B5" s="237" t="s">
        <v>121</v>
      </c>
      <c r="C5" s="248" t="s">
        <v>525</v>
      </c>
      <c r="D5" s="239" t="s">
        <v>526</v>
      </c>
      <c r="E5" s="239" t="s">
        <v>522</v>
      </c>
      <c r="F5" s="239" t="s">
        <v>525</v>
      </c>
      <c r="G5" s="249" t="s">
        <v>522</v>
      </c>
    </row>
    <row r="6" spans="1:7" ht="39.75" customHeight="1">
      <c r="A6" s="253">
        <v>4</v>
      </c>
      <c r="B6" s="236" t="s">
        <v>497</v>
      </c>
      <c r="C6" s="246" t="s">
        <v>526</v>
      </c>
      <c r="D6" s="260" t="s">
        <v>527</v>
      </c>
      <c r="E6" s="260" t="s">
        <v>528</v>
      </c>
      <c r="F6" s="260" t="s">
        <v>522</v>
      </c>
      <c r="G6" s="263" t="s">
        <v>522</v>
      </c>
    </row>
    <row r="7" spans="1:7" ht="43.5" customHeight="1">
      <c r="A7" s="255">
        <v>5</v>
      </c>
      <c r="B7" s="238" t="s">
        <v>434</v>
      </c>
      <c r="C7" s="239" t="s">
        <v>529</v>
      </c>
      <c r="D7" s="239" t="s">
        <v>530</v>
      </c>
      <c r="E7" s="239" t="s">
        <v>522</v>
      </c>
      <c r="F7" s="239" t="s">
        <v>525</v>
      </c>
      <c r="G7" s="249" t="s">
        <v>522</v>
      </c>
    </row>
    <row r="8" spans="1:7" ht="48.75" customHeight="1">
      <c r="A8" s="256">
        <v>6</v>
      </c>
      <c r="B8" s="240" t="s">
        <v>531</v>
      </c>
      <c r="C8" s="250" t="s">
        <v>529</v>
      </c>
      <c r="D8" s="260" t="s">
        <v>530</v>
      </c>
      <c r="E8" s="260" t="s">
        <v>525</v>
      </c>
      <c r="F8" s="260" t="s">
        <v>522</v>
      </c>
      <c r="G8" s="263" t="s">
        <v>522</v>
      </c>
    </row>
    <row r="9" spans="1:7" ht="52.5" customHeight="1">
      <c r="A9" s="257">
        <v>7</v>
      </c>
      <c r="B9" s="241" t="s">
        <v>450</v>
      </c>
      <c r="C9" s="251" t="s">
        <v>532</v>
      </c>
      <c r="D9" s="239" t="s">
        <v>530</v>
      </c>
      <c r="E9" s="239" t="s">
        <v>522</v>
      </c>
      <c r="F9" s="239" t="s">
        <v>522</v>
      </c>
      <c r="G9" s="249" t="s">
        <v>522</v>
      </c>
    </row>
    <row r="10" spans="1:7" ht="72" customHeight="1">
      <c r="A10" s="258">
        <v>8</v>
      </c>
      <c r="B10" s="242" t="s">
        <v>533</v>
      </c>
      <c r="C10" s="247" t="s">
        <v>534</v>
      </c>
      <c r="D10" s="261" t="s">
        <v>535</v>
      </c>
      <c r="E10" s="261" t="s">
        <v>536</v>
      </c>
      <c r="F10" s="261" t="s">
        <v>536</v>
      </c>
      <c r="G10" s="247" t="s">
        <v>536</v>
      </c>
    </row>
    <row r="11" spans="1:7">
      <c r="A11" s="589" t="s">
        <v>537</v>
      </c>
      <c r="B11" s="589"/>
      <c r="C11" s="589"/>
      <c r="D11" s="589"/>
      <c r="E11" s="589"/>
      <c r="F11" s="589"/>
      <c r="G11" s="589"/>
    </row>
    <row r="12" spans="1:7">
      <c r="A12" s="232"/>
      <c r="B12" s="232"/>
      <c r="C12" s="232"/>
      <c r="D12" s="244"/>
      <c r="E12" s="244"/>
      <c r="F12" s="244"/>
      <c r="G12" s="244"/>
    </row>
    <row r="13" spans="1:7">
      <c r="A13" s="232"/>
      <c r="B13" s="232"/>
      <c r="C13" s="232"/>
      <c r="D13" s="244"/>
      <c r="E13" s="244"/>
      <c r="F13" s="244"/>
      <c r="G13" s="244"/>
    </row>
    <row r="14" spans="1:7">
      <c r="A14" s="232"/>
      <c r="B14" s="232"/>
      <c r="C14" s="232"/>
      <c r="D14" s="244"/>
      <c r="E14" s="244"/>
      <c r="F14" s="244"/>
      <c r="G14" s="244"/>
    </row>
    <row r="15" spans="1:7">
      <c r="A15" s="232"/>
      <c r="B15" s="232"/>
      <c r="C15" s="232"/>
      <c r="D15" s="244"/>
      <c r="E15" s="244"/>
      <c r="F15" s="244"/>
      <c r="G15" s="244"/>
    </row>
    <row r="16" spans="1:7">
      <c r="A16" s="232"/>
      <c r="B16" s="232"/>
      <c r="C16" s="232"/>
      <c r="D16" s="244"/>
      <c r="E16" s="244"/>
      <c r="F16" s="244"/>
      <c r="G16" s="244"/>
    </row>
    <row r="17" spans="1:7">
      <c r="A17" s="232"/>
      <c r="B17" s="232"/>
      <c r="C17" s="232"/>
      <c r="D17" s="244"/>
      <c r="E17" s="244"/>
      <c r="F17" s="244"/>
      <c r="G17" s="244"/>
    </row>
    <row r="18" spans="1:7">
      <c r="A18" s="232"/>
      <c r="B18" s="232"/>
      <c r="C18" s="232"/>
      <c r="D18" s="244"/>
      <c r="E18" s="244"/>
      <c r="F18" s="244"/>
      <c r="G18" s="244"/>
    </row>
    <row r="19" spans="1:7">
      <c r="A19" s="232"/>
      <c r="B19" s="232"/>
      <c r="C19" s="232"/>
      <c r="D19" s="244"/>
      <c r="E19" s="244"/>
      <c r="F19" s="244"/>
      <c r="G19" s="244"/>
    </row>
    <row r="20" spans="1:7">
      <c r="A20" s="232"/>
      <c r="B20" s="232"/>
      <c r="C20" s="232"/>
      <c r="D20" s="244"/>
      <c r="E20" s="244"/>
      <c r="F20" s="244"/>
      <c r="G20" s="244"/>
    </row>
    <row r="21" spans="1:7">
      <c r="A21" s="232"/>
      <c r="B21" s="232"/>
      <c r="C21" s="232"/>
      <c r="D21" s="244"/>
      <c r="E21" s="244"/>
      <c r="F21" s="244"/>
      <c r="G21" s="244"/>
    </row>
    <row r="22" spans="1:7">
      <c r="A22" s="232"/>
      <c r="B22" s="232"/>
      <c r="C22" s="232"/>
      <c r="D22" s="244"/>
      <c r="E22" s="244"/>
      <c r="F22" s="244"/>
      <c r="G22" s="244"/>
    </row>
  </sheetData>
  <sheetProtection password="D336" sheet="1" objects="1" scenarios="1"/>
  <mergeCells count="2">
    <mergeCell ref="A1:G1"/>
    <mergeCell ref="A11:G11"/>
  </mergeCells>
  <printOptions horizontalCentered="1"/>
  <pageMargins left="0" right="0" top="0.75" bottom="0.75" header="0.3" footer="0.3"/>
  <pageSetup scale="77" orientation="landscape" horizontalDpi="1200" verticalDpi="1200" r:id="rId1"/>
  <headerFooter>
    <oddFooter>&amp;L&amp;8&amp;A&amp;C&amp;8Page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c7d7a842df281053c84a63a578ebdc59">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7c6ae6b87409dcaf37c13148514d520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8F6DE-D24A-4D61-AF40-AE30F4161B63}"/>
</file>

<file path=customXml/itemProps2.xml><?xml version="1.0" encoding="utf-8"?>
<ds:datastoreItem xmlns:ds="http://schemas.openxmlformats.org/officeDocument/2006/customXml" ds:itemID="{364F1685-F0BD-4483-B924-47570B0E9E4C}"/>
</file>

<file path=customXml/itemProps3.xml><?xml version="1.0" encoding="utf-8"?>
<ds:datastoreItem xmlns:ds="http://schemas.openxmlformats.org/officeDocument/2006/customXml" ds:itemID="{B3EFDF9F-466E-452D-93A8-693B5ADCCC3E}"/>
</file>

<file path=docProps/app.xml><?xml version="1.0" encoding="utf-8"?>
<Properties xmlns="http://schemas.openxmlformats.org/officeDocument/2006/extended-properties" xmlns:vt="http://schemas.openxmlformats.org/officeDocument/2006/docPropsVTypes">
  <Application>Microsoft Excel Online</Application>
  <Manager/>
  <Company>MSLC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Regan McTier</dc:creator>
  <cp:keywords/>
  <dc:description/>
  <cp:lastModifiedBy/>
  <cp:revision/>
  <dcterms:created xsi:type="dcterms:W3CDTF">2015-11-11T20:18:31Z</dcterms:created>
  <dcterms:modified xsi:type="dcterms:W3CDTF">2021-04-29T21:41:25Z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154800</vt:r8>
  </property>
</Properties>
</file>