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2" windowWidth="14232" windowHeight="8196" activeTab="0"/>
  </bookViews>
  <sheets>
    <sheet name="Attachment A" sheetId="1" r:id="rId1"/>
  </sheets>
  <externalReferences>
    <externalReference r:id="rId4"/>
  </externalReferences>
  <definedNames>
    <definedName name="CountyLookUp">'[1]Lookup'!$D$1:$E$15</definedName>
    <definedName name="HealthPlanLookup">'[1]Lookup'!$A$1:$B$16</definedName>
    <definedName name="_xlnm.Print_Area" localSheetId="0">'Attachment A'!$A$1:$B$20</definedName>
  </definedNames>
  <calcPr fullCalcOnLoad="1"/>
</workbook>
</file>

<file path=xl/sharedStrings.xml><?xml version="1.0" encoding="utf-8"?>
<sst xmlns="http://schemas.openxmlformats.org/spreadsheetml/2006/main" count="15" uniqueCount="15">
  <si>
    <t>PPC REVENUE</t>
  </si>
  <si>
    <t>TOTAL PPC REVENUE</t>
  </si>
  <si>
    <t>NET PPC REVENUE</t>
  </si>
  <si>
    <t xml:space="preserve">PPC MEDICAL EXPENSE </t>
  </si>
  <si>
    <t>OVER/(UNDER) PAYMENT</t>
  </si>
  <si>
    <t>10% ALLOWANCE OF NET PPC REVENUE</t>
  </si>
  <si>
    <t>PAYMENT/(RECOUPMENT)</t>
  </si>
  <si>
    <t>TOTAL PAYMENT/(RECOUPMENT)</t>
  </si>
  <si>
    <t>PPC CAPITATION</t>
  </si>
  <si>
    <t>PREMIUM TAX 2%</t>
  </si>
  <si>
    <t>Prior Period Coverage Reconciliation CYEXX</t>
  </si>
  <si>
    <t>LESS: 7.5% ADMIN ADD-ON &amp; 2% Premium Tax (Subtotal-(subtotal*(.98/1.075)))</t>
  </si>
  <si>
    <t>302A CYE11 AND FORWARD, ATTACHMENT A</t>
  </si>
  <si>
    <t>SAMPLE PPC RECONCILIATION  CYE11</t>
  </si>
  <si>
    <t xml:space="preserve"> CONTRACTOR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</si>
</sst>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* #,##0_);_(* \(#,##0\);_(* &quot;-&quot;??_);_(@_)"/>
    <numFmt numFmtId="168" formatCode="_(* #,##0.0_);_(* \(#,##0.0\);_(* &quot;-&quot;??_);_(@_)"/>
    <numFmt numFmtId="169" formatCode="0.0%"/>
    <numFmt numFmtId="170" formatCode="0.00_);[Red]\(0.00\)"/>
    <numFmt numFmtId="171" formatCode="0.0"/>
    <numFmt numFmtId="172" formatCode="_(* #,##0.0_);_(* \(#,##0.0\);_(* &quot;-&quot;?_);_(@_)"/>
    <numFmt numFmtId="173" formatCode="\$#,##0.00;[Red]&quot;$-&quot;#,##0.00;\$0.00"/>
    <numFmt numFmtId="174" formatCode="[$€-2]\ #,##0.00_);[Red]\([$€-2]\ #,##0.00\)"/>
    <numFmt numFmtId="175" formatCode="_(* #,##0.000_);_(* \(#,##0.000\);_(* &quot;-&quot;??_);_(@_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_(* #,##0.000_);_(* \(#,##0.000\);_(* &quot;-&quot;???_);_(@_)"/>
    <numFmt numFmtId="179" formatCode="_(* #,##0.0000_);_(* \(#,##0.0000\);_(* &quot;-&quot;??_);_(@_)"/>
    <numFmt numFmtId="180" formatCode="_(* #,##0.00000_);_(* \(#,##0.00000\);_(* &quot;-&quot;??_);_(@_)"/>
    <numFmt numFmtId="181" formatCode="_(* #,##0.0000_);_(* \(#,##0.0000\);_(* &quot;-&quot;????_);_(@_)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80" fontId="4" fillId="0" borderId="0" xfId="42" applyNumberFormat="1" applyFont="1" applyAlignment="1">
      <alignment/>
    </xf>
    <xf numFmtId="43" fontId="4" fillId="0" borderId="0" xfId="42" applyFont="1" applyAlignment="1">
      <alignment/>
    </xf>
    <xf numFmtId="43" fontId="4" fillId="0" borderId="0" xfId="0" applyNumberFormat="1" applyFont="1" applyAlignment="1">
      <alignment/>
    </xf>
    <xf numFmtId="167" fontId="4" fillId="0" borderId="0" xfId="42" applyNumberFormat="1" applyFont="1" applyAlignment="1">
      <alignment/>
    </xf>
    <xf numFmtId="43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7" fontId="4" fillId="0" borderId="0" xfId="44" applyNumberFormat="1" applyFont="1" applyAlignment="1">
      <alignment/>
    </xf>
    <xf numFmtId="167" fontId="3" fillId="0" borderId="10" xfId="42" applyNumberFormat="1" applyFont="1" applyBorder="1" applyAlignment="1">
      <alignment/>
    </xf>
    <xf numFmtId="167" fontId="4" fillId="0" borderId="10" xfId="42" applyNumberFormat="1" applyFont="1" applyBorder="1" applyAlignment="1">
      <alignment/>
    </xf>
    <xf numFmtId="167" fontId="4" fillId="0" borderId="0" xfId="42" applyNumberFormat="1" applyFont="1" applyBorder="1" applyAlignment="1">
      <alignment/>
    </xf>
    <xf numFmtId="177" fontId="3" fillId="0" borderId="0" xfId="44" applyNumberFormat="1" applyFont="1" applyAlignment="1">
      <alignment/>
    </xf>
    <xf numFmtId="177" fontId="4" fillId="0" borderId="10" xfId="44" applyNumberFormat="1" applyFont="1" applyBorder="1" applyAlignment="1">
      <alignment/>
    </xf>
    <xf numFmtId="177" fontId="3" fillId="0" borderId="0" xfId="44" applyNumberFormat="1" applyFont="1" applyBorder="1" applyAlignment="1">
      <alignment/>
    </xf>
    <xf numFmtId="167" fontId="3" fillId="0" borderId="0" xfId="42" applyNumberFormat="1" applyFont="1" applyBorder="1" applyAlignment="1">
      <alignment/>
    </xf>
    <xf numFmtId="177" fontId="3" fillId="0" borderId="11" xfId="44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grmaya\Local%20Settings\Temporary%20Internet%20Files\OLK40F\PPC%2004\ENCSUM-work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CSUM"/>
      <sheetName val="Lookup"/>
    </sheetNames>
    <sheetDataSet>
      <sheetData sheetId="1">
        <row r="1">
          <cell r="A1">
            <v>110003</v>
          </cell>
          <cell r="B1" t="str">
            <v>Cochise Health System</v>
          </cell>
          <cell r="D1">
            <v>1</v>
          </cell>
          <cell r="E1" t="str">
            <v>Apache</v>
          </cell>
        </row>
        <row r="2">
          <cell r="A2">
            <v>110015</v>
          </cell>
          <cell r="B2" t="str">
            <v>Pima Health System</v>
          </cell>
          <cell r="D2">
            <v>3</v>
          </cell>
          <cell r="E2" t="str">
            <v>Cochise</v>
          </cell>
        </row>
        <row r="3">
          <cell r="A3">
            <v>110023</v>
          </cell>
          <cell r="B3" t="str">
            <v>MCLTC</v>
          </cell>
          <cell r="D3">
            <v>5</v>
          </cell>
          <cell r="E3" t="str">
            <v>Coconino</v>
          </cell>
        </row>
        <row r="4">
          <cell r="A4">
            <v>110025</v>
          </cell>
          <cell r="B4" t="str">
            <v>Yavapai CLTC</v>
          </cell>
          <cell r="D4">
            <v>7</v>
          </cell>
          <cell r="E4" t="str">
            <v>Gila</v>
          </cell>
        </row>
        <row r="5">
          <cell r="A5">
            <v>110049</v>
          </cell>
          <cell r="B5" t="str">
            <v>Evercare</v>
          </cell>
          <cell r="D5">
            <v>9</v>
          </cell>
          <cell r="E5" t="str">
            <v>Graham</v>
          </cell>
        </row>
        <row r="6">
          <cell r="A6">
            <v>110065</v>
          </cell>
          <cell r="B6" t="str">
            <v>Pinal/Gila</v>
          </cell>
          <cell r="D6">
            <v>11</v>
          </cell>
          <cell r="E6" t="str">
            <v>Greenlee</v>
          </cell>
        </row>
        <row r="7">
          <cell r="A7">
            <v>110306</v>
          </cell>
          <cell r="B7" t="str">
            <v>Mercy CP</v>
          </cell>
          <cell r="D7">
            <v>13</v>
          </cell>
          <cell r="E7" t="str">
            <v>Maricopa</v>
          </cell>
        </row>
        <row r="8">
          <cell r="A8">
            <v>110007</v>
          </cell>
          <cell r="B8" t="str">
            <v>DDD</v>
          </cell>
          <cell r="D8">
            <v>15</v>
          </cell>
          <cell r="E8" t="str">
            <v>Mohave</v>
          </cell>
        </row>
        <row r="9">
          <cell r="A9">
            <v>550005</v>
          </cell>
          <cell r="B9" t="str">
            <v>DDD</v>
          </cell>
          <cell r="D9">
            <v>17</v>
          </cell>
          <cell r="E9" t="str">
            <v>Navajo</v>
          </cell>
        </row>
        <row r="10">
          <cell r="A10">
            <v>550003</v>
          </cell>
          <cell r="B10" t="str">
            <v>Cochise Health System</v>
          </cell>
          <cell r="D10">
            <v>19</v>
          </cell>
          <cell r="E10" t="str">
            <v>Pima</v>
          </cell>
        </row>
        <row r="11">
          <cell r="A11">
            <v>550013</v>
          </cell>
          <cell r="B11" t="str">
            <v>Pima Health System</v>
          </cell>
          <cell r="D11">
            <v>21</v>
          </cell>
          <cell r="E11" t="str">
            <v>Pinal</v>
          </cell>
        </row>
        <row r="12">
          <cell r="A12">
            <v>550021</v>
          </cell>
          <cell r="B12" t="str">
            <v>MCLTC</v>
          </cell>
          <cell r="D12">
            <v>23</v>
          </cell>
          <cell r="E12" t="str">
            <v>Santa Cruz</v>
          </cell>
        </row>
        <row r="13">
          <cell r="A13">
            <v>550025</v>
          </cell>
          <cell r="B13" t="str">
            <v>Yavapai CLTC</v>
          </cell>
          <cell r="D13">
            <v>25</v>
          </cell>
          <cell r="E13" t="str">
            <v>Yavapai</v>
          </cell>
        </row>
        <row r="14">
          <cell r="A14">
            <v>550047</v>
          </cell>
          <cell r="B14" t="str">
            <v>Evercare</v>
          </cell>
          <cell r="D14">
            <v>27</v>
          </cell>
          <cell r="E14" t="str">
            <v>Yuma</v>
          </cell>
        </row>
        <row r="15">
          <cell r="A15">
            <v>550063</v>
          </cell>
          <cell r="B15" t="str">
            <v>Pinal/Gila</v>
          </cell>
          <cell r="D15">
            <v>29</v>
          </cell>
          <cell r="E15" t="str">
            <v>La Paz</v>
          </cell>
        </row>
        <row r="16">
          <cell r="A16">
            <v>550306</v>
          </cell>
          <cell r="B16" t="str">
            <v>Mercy CP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tabSelected="1" zoomScale="75" zoomScaleNormal="75" workbookViewId="0" topLeftCell="A1">
      <selection activeCell="C4" sqref="C4"/>
    </sheetView>
  </sheetViews>
  <sheetFormatPr defaultColWidth="43.7109375" defaultRowHeight="12.75"/>
  <cols>
    <col min="1" max="1" width="68.7109375" style="2" customWidth="1"/>
    <col min="2" max="2" width="34.7109375" style="2" bestFit="1" customWidth="1"/>
    <col min="3" max="16384" width="43.7109375" style="2" customWidth="1"/>
  </cols>
  <sheetData>
    <row r="1" spans="1:2" ht="21" customHeight="1">
      <c r="A1" s="13" t="s">
        <v>12</v>
      </c>
      <c r="B1" s="13"/>
    </row>
    <row r="2" spans="1:2" ht="21" customHeight="1">
      <c r="A2" s="13" t="s">
        <v>13</v>
      </c>
      <c r="B2" s="14"/>
    </row>
    <row r="3" spans="1:2" s="1" customFormat="1" ht="28.5" customHeight="1">
      <c r="A3" s="13" t="s">
        <v>10</v>
      </c>
      <c r="B3" s="13"/>
    </row>
    <row r="4" s="1" customFormat="1" ht="15">
      <c r="B4" s="1" t="s">
        <v>14</v>
      </c>
    </row>
    <row r="5" s="1" customFormat="1" ht="15">
      <c r="A5" s="15" t="s">
        <v>0</v>
      </c>
    </row>
    <row r="6" s="1" customFormat="1" ht="15">
      <c r="A6" s="15"/>
    </row>
    <row r="7" spans="1:2" ht="15">
      <c r="A7" s="2" t="s">
        <v>8</v>
      </c>
      <c r="B7" s="16">
        <v>214000</v>
      </c>
    </row>
    <row r="8" spans="1:2" s="3" customFormat="1" ht="15">
      <c r="A8" s="2"/>
      <c r="B8" s="17"/>
    </row>
    <row r="9" spans="1:2" ht="15">
      <c r="A9" s="15" t="s">
        <v>1</v>
      </c>
      <c r="B9" s="7">
        <f>B7</f>
        <v>214000</v>
      </c>
    </row>
    <row r="10" spans="1:3" ht="30.75">
      <c r="A10" s="9" t="s">
        <v>11</v>
      </c>
      <c r="B10" s="18">
        <f>B9-(B9*(0.98/1.075))</f>
        <v>18911.627906976733</v>
      </c>
      <c r="C10" s="4"/>
    </row>
    <row r="11" ht="15">
      <c r="B11" s="19"/>
    </row>
    <row r="12" spans="1:3" s="3" customFormat="1" ht="15">
      <c r="A12" s="3" t="s">
        <v>2</v>
      </c>
      <c r="B12" s="20">
        <f>B9-B10</f>
        <v>195088.37209302327</v>
      </c>
      <c r="C12" s="5"/>
    </row>
    <row r="13" spans="1:2" ht="15">
      <c r="A13" s="2" t="s">
        <v>3</v>
      </c>
      <c r="B13" s="21">
        <v>135000</v>
      </c>
    </row>
    <row r="14" ht="15">
      <c r="B14" s="7"/>
    </row>
    <row r="15" spans="1:3" ht="15">
      <c r="A15" s="2" t="s">
        <v>4</v>
      </c>
      <c r="B15" s="16">
        <f>B12-B13</f>
        <v>60088.37209302327</v>
      </c>
      <c r="C15" s="6"/>
    </row>
    <row r="16" spans="1:2" s="7" customFormat="1" ht="15">
      <c r="A16" s="7" t="s">
        <v>5</v>
      </c>
      <c r="B16" s="18">
        <f>IF(B15&gt;0,(B12*0.1),(B12*-0.1))</f>
        <v>19508.837209302328</v>
      </c>
    </row>
    <row r="17" spans="1:3" s="3" customFormat="1" ht="24" customHeight="1">
      <c r="A17" s="3" t="s">
        <v>6</v>
      </c>
      <c r="B17" s="22">
        <f>IF(ABS(B15)&gt;ABS(B16),B16-B15,0)</f>
        <v>-40579.53488372094</v>
      </c>
      <c r="C17" s="8"/>
    </row>
    <row r="18" spans="1:3" ht="15">
      <c r="A18" s="3" t="s">
        <v>9</v>
      </c>
      <c r="B18" s="17">
        <f>B17*0.0204</f>
        <v>-827.8225116279073</v>
      </c>
      <c r="C18" s="6"/>
    </row>
    <row r="19" spans="1:2" ht="15">
      <c r="A19" s="3"/>
      <c r="B19" s="23"/>
    </row>
    <row r="20" spans="1:2" ht="15.75" thickBot="1">
      <c r="A20" s="3" t="s">
        <v>7</v>
      </c>
      <c r="B20" s="24">
        <f>B17+B18</f>
        <v>-41407.357395348845</v>
      </c>
    </row>
    <row r="21" spans="1:2" ht="15.75" thickTop="1">
      <c r="A21" s="3"/>
      <c r="B21" s="3"/>
    </row>
    <row r="22" spans="1:2" ht="15">
      <c r="A22" s="3"/>
      <c r="B22" s="10"/>
    </row>
    <row r="24" spans="1:2" ht="55.5" customHeight="1">
      <c r="A24" s="11"/>
      <c r="B24" s="12"/>
    </row>
  </sheetData>
  <sheetProtection/>
  <mergeCells count="4">
    <mergeCell ref="A24:B24"/>
    <mergeCell ref="A2:B2"/>
    <mergeCell ref="A1:B1"/>
    <mergeCell ref="A3:B3"/>
  </mergeCells>
  <printOptions/>
  <pageMargins left="0" right="0" top="1.25" bottom="1" header="0.5" footer="0.5"/>
  <pageSetup fitToHeight="1" fitToWidth="1" horizontalDpi="600" verticalDpi="600" orientation="portrait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AHCCCS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tiharri</dc:creator>
  <cp:keywords/>
  <dc:description/>
  <cp:lastModifiedBy>Borys, Sandi</cp:lastModifiedBy>
  <cp:lastPrinted>2015-10-26T18:25:12Z</cp:lastPrinted>
  <dcterms:created xsi:type="dcterms:W3CDTF">2008-05-13T17:51:56Z</dcterms:created>
  <dcterms:modified xsi:type="dcterms:W3CDTF">2015-10-26T18:27:04Z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 History">
    <vt:lpwstr/>
  </property>
</Properties>
</file>